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Баланс 2013" sheetId="1" r:id="rId1"/>
    <sheet name="Баланс 2014" sheetId="2" r:id="rId2"/>
    <sheet name="Баланс 2015" sheetId="3" r:id="rId3"/>
  </sheets>
  <definedNames/>
  <calcPr fullCalcOnLoad="1"/>
</workbook>
</file>

<file path=xl/sharedStrings.xml><?xml version="1.0" encoding="utf-8"?>
<sst xmlns="http://schemas.openxmlformats.org/spreadsheetml/2006/main" count="288" uniqueCount="185">
  <si>
    <t>Категория земли</t>
  </si>
  <si>
    <t>Площадь, га</t>
  </si>
  <si>
    <t>Ставка земельного налога,%</t>
  </si>
  <si>
    <t>Сумма земельного налога всего, тыс. руб.</t>
  </si>
  <si>
    <t>Сумма налоговых льгот, тыс. руб.</t>
  </si>
  <si>
    <t>Итого земель в административных границах</t>
  </si>
  <si>
    <t>Всего,                         в том числе:</t>
  </si>
  <si>
    <t>Сумма земельного налога за вычетом налоговых льгот, тыс. руб.</t>
  </si>
  <si>
    <t>Инспектор по земельной реформе __________________  С.С.Озирная</t>
  </si>
  <si>
    <t>Специалист по доходам                  ___________________  Г.Н.Скрипник</t>
  </si>
  <si>
    <t>(3,633 га- многоэт. дома, 3,1га- хоз. массивы, 11,6609га-земли общего пользов.)- межевание не проводилось</t>
  </si>
  <si>
    <t>142га собст. + 43 га пользов.</t>
  </si>
  <si>
    <t xml:space="preserve">"Кубаньэнерго"-0,015га пользование, 0,0647 га -аренда </t>
  </si>
  <si>
    <t>автокасса</t>
  </si>
  <si>
    <t>Кубаньгазпром-0,4958га, "Роснефть"-68,6818 га, (УПКСЗ-7,59,ставка-1,5%), дороги-4,2624 га, "Роснефть" 2,2га -аренда, "Кубанский расчёт. центр"-0,1га-аренда</t>
  </si>
  <si>
    <t>Кубаньэнерго- 0,6388га (УПКСЗ-7,59,ставка-1,5%), 0,7812- дороги</t>
  </si>
  <si>
    <t xml:space="preserve">ФГУП " Кубанский ОРЗ" </t>
  </si>
  <si>
    <t>администр.- 0,22 га, СДК-2,5га (УПКСЗ 111,2 руб., ставка-0,3%),                            д/с №31 -0,9587 га, СОШ №19- 2,575 га, НОШ №34- 0,9га, (УПКСЗ-111,2 руб., ставка- 1,5%) амбулатор.-0,2258 га (УПКСЗ-111,2 руб., ставка-1,5%), ДК"МИР"-храм-1428 (УПКСЗ-111,20, ставка-0,3%)-льгота</t>
  </si>
  <si>
    <t>1,5655га -производственная база ГУ ОПП "Ордынское" (УПКС-7,59, ставка- 0,3%), АЗС- 0,4 га (УПКСЗ- 89,99 ставка- 1,5%), АЗС-0,3159 га аренда, Кубаньгазпром - 0,1491 га аренда</t>
  </si>
  <si>
    <t xml:space="preserve">кадастров ст-ть </t>
  </si>
  <si>
    <t xml:space="preserve">Земли подлежащие налогообложению </t>
  </si>
  <si>
    <t>2.7. Земельные участки, предназначенные для размещения офисных зданий делового и коммерческого назначения</t>
  </si>
  <si>
    <t>Площадь земель, подлежащих налогообложению (наход. на праве собственности, пост. бессрочн.), га</t>
  </si>
  <si>
    <t>Площадь земель до разграничения собственности на землю, по которой уплачивается арендная плата, га</t>
  </si>
  <si>
    <t>Площадь земель после разграничения собственности на землю, по которой уплачивается арендная плата, га</t>
  </si>
  <si>
    <t>РЕЗЕРВ. Площадь земель, по которым не уплачивается ни земельный налог, ни арендная плата за землю, га</t>
  </si>
  <si>
    <t>УПКСЗ, средневзвешенный, руб./кв.м.</t>
  </si>
  <si>
    <t>1. Земли сельскохозяйственного назначения</t>
  </si>
  <si>
    <t>10 404,0000</t>
  </si>
  <si>
    <t>1.1. Фонд перераспределения земель</t>
  </si>
  <si>
    <t>0,0000</t>
  </si>
  <si>
    <t>1.2. Облагаемые налогом с/х земли</t>
  </si>
  <si>
    <t>2. Земли населенных пунктов, в том числе:</t>
  </si>
  <si>
    <t>2.1. Земельные участки, предназначенные для размещения домов среднеэтажой и многоэтажной жилой застройки</t>
  </si>
  <si>
    <t>2.2. Земельные участки, предназначенные для размещения домов малоэтажной жилой застройки, в том числе индивидуальной жилой застройки</t>
  </si>
  <si>
    <t>184,9787</t>
  </si>
  <si>
    <t>2.5. Земельные участки, предназначенные для размещения объектов торговли, общественного питания и бытового обслуживания</t>
  </si>
  <si>
    <t>0,5024</t>
  </si>
  <si>
    <t>2.9.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 технического, продовольственного снабжения, сбыта и заготовок</t>
  </si>
  <si>
    <t>1,9655</t>
  </si>
  <si>
    <t>2.10. Земельные участки, предназначенные для размещения электростанций, обслуживающих их сооружений и объектов</t>
  </si>
  <si>
    <t>0,0150</t>
  </si>
  <si>
    <t>2.11. 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</t>
  </si>
  <si>
    <t>0,0061</t>
  </si>
  <si>
    <t>2.13. 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дорог...</t>
  </si>
  <si>
    <t>2.15. Земельные участки, предназначенные для сельскохозяйственного использования</t>
  </si>
  <si>
    <t>0,8700</t>
  </si>
  <si>
    <t>2.16. 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 занятые водными объектами, изъятыми из оборота или ограниченными в обороте...</t>
  </si>
  <si>
    <t>2.17. Земельные участки, предназначенные для размещения административных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</si>
  <si>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7,5223</t>
  </si>
  <si>
    <t>3. Земли промышленности, энергетики,транспорта, связи, радиовещания, телевидения информатики, земли обороны, безопасности и земли иного специального назначения</t>
  </si>
  <si>
    <t>3.1. Земли промышленности</t>
  </si>
  <si>
    <t>73,0000</t>
  </si>
  <si>
    <t>3.2. Земли энергетики</t>
  </si>
  <si>
    <t>0,7000</t>
  </si>
  <si>
    <t>3.3. Земли транспорта, в том числе:</t>
  </si>
  <si>
    <t>3.3.2. автомобильного</t>
  </si>
  <si>
    <t>3.3.5. трубопроводного</t>
  </si>
  <si>
    <t>3.7. Земли иного специального назначения</t>
  </si>
  <si>
    <t>625,5200</t>
  </si>
  <si>
    <t>6. Земли водного фонда</t>
  </si>
  <si>
    <t>7. Земли запаса</t>
  </si>
  <si>
    <t>8. Земли, не вовлеченные в градостроительную или иную деятельность</t>
  </si>
  <si>
    <t>8.2. Свободные земли района, входящие в границы населенных пунктов, которые в дальнейшнем могут быть использованы для размещения жилой, общественно-деловой или промышленной застройки и т.д. или с/х назначения</t>
  </si>
  <si>
    <t>12 462</t>
  </si>
  <si>
    <t>11 299</t>
  </si>
  <si>
    <r>
      <t>Всего</t>
    </r>
    <r>
      <rPr>
        <sz val="10"/>
        <rFont val="Times New Roman"/>
        <family val="1"/>
      </rPr>
      <t>, в том числе</t>
    </r>
  </si>
  <si>
    <t>2.3. Земельные участки, предназначенные для размещения гаражей и автостоянок</t>
  </si>
  <si>
    <t>2.4. Земельные участки, предназначенные для дачного строительства, садоводства и огородничества</t>
  </si>
  <si>
    <t>2.6. Земельные участки, предназначенные для размещения гостиниц</t>
  </si>
  <si>
    <t>2.8. Земельные участки, предназначенные для размещения объектов рекреационного и лечебно- оздоровительного назначения</t>
  </si>
  <si>
    <t>2.12. Земельные участки, занятые водными объектами, находящимися в обороте</t>
  </si>
  <si>
    <t>2.14. Земельные участки, занятые особо охраняемыми территориями и объектами, городскими лесами, скверами, парками, городскими садами</t>
  </si>
  <si>
    <t>3.3.1. железнодорожного</t>
  </si>
  <si>
    <t>3.3.3. морского, внутреннего водного</t>
  </si>
  <si>
    <t>3.3.4. воздушного</t>
  </si>
  <si>
    <t>3.4. Земли связи, радиовещания, телевидения, информатики</t>
  </si>
  <si>
    <t>3.5. Земли для обеспечения космической деятельности</t>
  </si>
  <si>
    <t>3.6. Земли обороны и безопасности</t>
  </si>
  <si>
    <t>4. Земли особо охраняемых территорий и объектов</t>
  </si>
  <si>
    <t>4.1. Земли особо охраняемых природных территорий (в т.ч. земли лечебно-оздоровительных местностей и курортов)</t>
  </si>
  <si>
    <t>4.2. Земли рекреационного назначения</t>
  </si>
  <si>
    <t>4.3. Земли историко-культурного назначения</t>
  </si>
  <si>
    <t>5. Земли лесного фонда</t>
  </si>
  <si>
    <t>8.1. Земели с/х назначения и иных категорий (овраги, балки, карьеры, заболоченные участки и т.д.)</t>
  </si>
  <si>
    <t>Контрольная сумма</t>
  </si>
  <si>
    <r>
      <t>1.3. Прочие земли с/х назначения, необлагаемые налогом (</t>
    </r>
    <r>
      <rPr>
        <sz val="8"/>
        <rFont val="Arial Cyr"/>
        <family val="0"/>
      </rPr>
      <t>стр.1 - стр.1.1 - стр.1.2)</t>
    </r>
  </si>
  <si>
    <t>пастбища-39,5 га (15,5 га сенокошение, 24,0 га выпаса), пашня -42,5 га (ЛПХ-35,8631 га, огороды- 6,6369 га) под полевыми дорогами, ливнеотводн каналами 3,0 га</t>
  </si>
  <si>
    <t>Утверждаю</t>
  </si>
  <si>
    <t>Глава Коржевского сельского поселения</t>
  </si>
  <si>
    <t>_____________________ Л.Н.Трегубова</t>
  </si>
  <si>
    <t>май 2012г.</t>
  </si>
  <si>
    <t>п/п</t>
  </si>
  <si>
    <t>УПКСЗ</t>
  </si>
  <si>
    <t xml:space="preserve">Земли подлежащие налогообложению (наход. на праве собственности, пост. бессрочн. пользов. и владении)*  </t>
  </si>
  <si>
    <t>Земли не подлежащие налогообложению (аренда)</t>
  </si>
  <si>
    <t>1</t>
  </si>
  <si>
    <t>Земли сельскохозяйственного назначения, в том числе:</t>
  </si>
  <si>
    <t>1.1</t>
  </si>
  <si>
    <t>фонд перераспределения земель</t>
  </si>
  <si>
    <t>2</t>
  </si>
  <si>
    <t>Земли населенных пунктов, в том числе:</t>
  </si>
  <si>
    <t>2.1</t>
  </si>
  <si>
    <t>Земельные участки, предназначенные для размещения домов многоэтажной жилой застройки.</t>
  </si>
  <si>
    <t>2.2</t>
  </si>
  <si>
    <t>Земельные участки, предназначенные для размещения домов индивидуальной жилой застройки.</t>
  </si>
  <si>
    <t>2.3</t>
  </si>
  <si>
    <t>Земельные участки, предназначенные для размещения гаражей и автостоянок.</t>
  </si>
  <si>
    <t>2.4</t>
  </si>
  <si>
    <t>Земельные участки, находящиеся в составе дачных, садоводческих и огороднических объединений.</t>
  </si>
  <si>
    <t>2.5</t>
  </si>
  <si>
    <t>Земельные участки, предназначенные для размещения объектов торговли, общественного питания и бытового обслуживания.</t>
  </si>
  <si>
    <t>2.6</t>
  </si>
  <si>
    <t>Земельные участки, предназначенные для размещения гостиниц.</t>
  </si>
  <si>
    <t>2.7</t>
  </si>
  <si>
    <t>2.8</t>
  </si>
  <si>
    <t>Земельные участки, редназначенные для размещения объектов рекреационного и лечебно-оздоровительного назначения.</t>
  </si>
  <si>
    <t>2.9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</si>
  <si>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</si>
  <si>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2.10</t>
  </si>
  <si>
    <t>Земельные участки, предназначенные для размещения электростанций, обслуживающих их сооружений и объектов.</t>
  </si>
  <si>
    <t>2.11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</si>
  <si>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</si>
  <si>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2.12</t>
  </si>
  <si>
    <t>Земельные участки, занятые водными объектами, находящимися в обороте.</t>
  </si>
  <si>
    <t>2.13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</si>
  <si>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</t>
  </si>
  <si>
    <t>2.14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</si>
  <si>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</si>
  <si>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2.15</t>
  </si>
  <si>
    <t>Земельные участки, предназначенные для сельскохозяйственного использования.</t>
  </si>
  <si>
    <t>пастбища-39,5 га (15,5 га сенокошение, 24,0 га выпаса), пашня -42,5 га (ЛПХ-35,8631 га, огороды- 6,6369 га) под полевыми дорогами, ливнеотводными каналами 3,0 га</t>
  </si>
  <si>
    <t>2.16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</si>
  <si>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</t>
  </si>
  <si>
    <t>2.17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</si>
  <si>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</si>
  <si>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администр.- 0,22 га, СДК-2,5га (УПКСЗ 111,2 руб., ставка-0,3%),                            д/с №31 -0,9587 га, СОШ №19- 2,575 га, НОШ №34- 0,9га, (УПКСЗ-111,2 руб., ставка- 1,5%) амбулатор.-0,2258 га (УПКСЗ-111,2 руб., ставка-1,5%), ДК"МИР"-храм-1428 (УПК</t>
  </si>
  <si>
    <t>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</si>
  <si>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</t>
  </si>
  <si>
    <t>3.1</t>
  </si>
  <si>
    <t>Земли промышленности</t>
  </si>
  <si>
    <t>3.2</t>
  </si>
  <si>
    <t>Земли энергетики</t>
  </si>
  <si>
    <t>3.3</t>
  </si>
  <si>
    <t>Земли транспорта, в том числе:</t>
  </si>
  <si>
    <t>3.3.1</t>
  </si>
  <si>
    <t>железнодорожного</t>
  </si>
  <si>
    <t>3.3.2</t>
  </si>
  <si>
    <t>автомобильного</t>
  </si>
  <si>
    <t>3.3.3</t>
  </si>
  <si>
    <t>морского, внутреннего водного</t>
  </si>
  <si>
    <t>3.3.4</t>
  </si>
  <si>
    <t>воздушного</t>
  </si>
  <si>
    <t>3.3.5</t>
  </si>
  <si>
    <t>трубопроводного</t>
  </si>
  <si>
    <t>3.4</t>
  </si>
  <si>
    <t>Земли связи, радиовещания, телевидения, информатики</t>
  </si>
  <si>
    <t>3.5</t>
  </si>
  <si>
    <t>Земли для обеспечения космической деятельности</t>
  </si>
  <si>
    <t>3.6</t>
  </si>
  <si>
    <t>Земли обороны и безопасности</t>
  </si>
  <si>
    <t>3.7</t>
  </si>
  <si>
    <t>Земли иного специального назначения</t>
  </si>
  <si>
    <t>4</t>
  </si>
  <si>
    <t>Земли особо охраняемых территорий и объектов</t>
  </si>
  <si>
    <t>4.1</t>
  </si>
  <si>
    <t>Земли особо охраняемых природных территорий, в том числе</t>
  </si>
  <si>
    <t>4.1.1</t>
  </si>
  <si>
    <t>Земли лечебно-оздоровительных местностей и курортов</t>
  </si>
  <si>
    <t>4.2</t>
  </si>
  <si>
    <t>Земли рекреационного назначения</t>
  </si>
  <si>
    <t>4.3</t>
  </si>
  <si>
    <t>Земли историко-культурного назначения</t>
  </si>
  <si>
    <t>5</t>
  </si>
  <si>
    <t>Земли лесного фонда</t>
  </si>
  <si>
    <t>6</t>
  </si>
  <si>
    <t>Земли водного фонда</t>
  </si>
  <si>
    <t>7</t>
  </si>
  <si>
    <t>Земли запаса</t>
  </si>
  <si>
    <t>Земли не вовлеченные в градостроительную или иную деятельность</t>
  </si>
  <si>
    <t xml:space="preserve">     *Указывается площадь всех земель, кроме земель подлежащих сдаче в аренду</t>
  </si>
  <si>
    <t>Баланс земель Коржевского сельского поселения  за 2014 год</t>
  </si>
  <si>
    <t>Баланс земель Коржевского сельского поселения 2013 год</t>
  </si>
  <si>
    <t>Баланс земель Коржевского сельского поселения  за 2015 год</t>
  </si>
  <si>
    <t xml:space="preserve">администр.- 0,22 га, СДК- 1,1223 (УПКСЗ 111,2 руб., ставка-0,3%),                            д/с №31 -0,9587 га, СОШ №19- 2,575 га, НОШ №34- 0,9га, (УПКСЗ-111,2 руб., ставка- 1,5%) амбулатор.-0,2258 га (УПКСЗ-111,2 руб., ставка-1,5%), ДК"МИР"-храм-0,1222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</si>
</sst>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%"/>
    <numFmt numFmtId="172" formatCode="0.0000000"/>
    <numFmt numFmtId="173" formatCode="0.000000"/>
    <numFmt numFmtId="174" formatCode="0.00000"/>
    <numFmt numFmtId="175" formatCode="0.000%"/>
    <numFmt numFmtId="176" formatCode="0.0"/>
    <numFmt numFmtId="177" formatCode="0.00000000"/>
    <numFmt numFmtId="178" formatCode="#,##0.0"/>
    <numFmt numFmtId="179" formatCode="#,##0.000"/>
    <numFmt numFmtId="180" formatCode="#,##0.0000"/>
  </numFmts>
  <fonts count="3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left" vertical="top" wrapText="1"/>
    </xf>
    <xf numFmtId="170" fontId="23" fillId="0" borderId="10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4" fontId="21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23" fillId="0" borderId="10" xfId="0" applyNumberFormat="1" applyFont="1" applyBorder="1" applyAlignment="1">
      <alignment horizontal="right" vertical="top" wrapText="1"/>
    </xf>
    <xf numFmtId="1" fontId="2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171" fontId="21" fillId="0" borderId="10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 horizontal="right" vertical="top" wrapText="1"/>
    </xf>
    <xf numFmtId="171" fontId="23" fillId="0" borderId="10" xfId="0" applyNumberFormat="1" applyFont="1" applyBorder="1" applyAlignment="1">
      <alignment horizontal="right" vertical="top" wrapText="1"/>
    </xf>
    <xf numFmtId="0" fontId="25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8" fontId="21" fillId="0" borderId="10" xfId="0" applyNumberFormat="1" applyFont="1" applyBorder="1" applyAlignment="1">
      <alignment wrapText="1"/>
    </xf>
    <xf numFmtId="178" fontId="21" fillId="0" borderId="10" xfId="0" applyNumberFormat="1" applyFont="1" applyBorder="1" applyAlignment="1">
      <alignment horizontal="right" vertical="top" wrapText="1"/>
    </xf>
    <xf numFmtId="178" fontId="23" fillId="0" borderId="10" xfId="0" applyNumberFormat="1" applyFont="1" applyBorder="1" applyAlignment="1">
      <alignment horizontal="right" vertical="top" wrapText="1"/>
    </xf>
    <xf numFmtId="178" fontId="24" fillId="0" borderId="10" xfId="0" applyNumberFormat="1" applyFont="1" applyBorder="1" applyAlignment="1">
      <alignment horizontal="left" vertical="top" wrapText="1"/>
    </xf>
    <xf numFmtId="178" fontId="23" fillId="0" borderId="10" xfId="0" applyNumberFormat="1" applyFont="1" applyBorder="1" applyAlignment="1">
      <alignment wrapText="1"/>
    </xf>
    <xf numFmtId="178" fontId="0" fillId="0" borderId="10" xfId="0" applyNumberFormat="1" applyFont="1" applyBorder="1" applyAlignment="1">
      <alignment/>
    </xf>
    <xf numFmtId="178" fontId="22" fillId="0" borderId="10" xfId="0" applyNumberFormat="1" applyFont="1" applyBorder="1" applyAlignment="1">
      <alignment horizontal="left" vertical="top" wrapText="1"/>
    </xf>
    <xf numFmtId="178" fontId="25" fillId="0" borderId="10" xfId="0" applyNumberFormat="1" applyFont="1" applyBorder="1" applyAlignment="1">
      <alignment/>
    </xf>
    <xf numFmtId="178" fontId="22" fillId="0" borderId="10" xfId="0" applyNumberFormat="1" applyFont="1" applyBorder="1" applyAlignment="1">
      <alignment horizontal="left" wrapText="1"/>
    </xf>
    <xf numFmtId="178" fontId="21" fillId="0" borderId="10" xfId="0" applyNumberFormat="1" applyFont="1" applyBorder="1" applyAlignment="1">
      <alignment horizontal="right" wrapText="1"/>
    </xf>
    <xf numFmtId="178" fontId="24" fillId="0" borderId="10" xfId="0" applyNumberFormat="1" applyFont="1" applyBorder="1" applyAlignment="1">
      <alignment horizontal="right" vertical="top" wrapText="1"/>
    </xf>
    <xf numFmtId="171" fontId="0" fillId="0" borderId="1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right" wrapText="1"/>
    </xf>
    <xf numFmtId="176" fontId="21" fillId="0" borderId="10" xfId="0" applyNumberFormat="1" applyFont="1" applyBorder="1" applyAlignment="1">
      <alignment horizontal="right" wrapText="1"/>
    </xf>
    <xf numFmtId="176" fontId="21" fillId="0" borderId="10" xfId="0" applyNumberFormat="1" applyFont="1" applyBorder="1" applyAlignment="1">
      <alignment/>
    </xf>
    <xf numFmtId="176" fontId="23" fillId="0" borderId="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176" fontId="21" fillId="0" borderId="10" xfId="0" applyNumberFormat="1" applyFont="1" applyBorder="1" applyAlignment="1">
      <alignment horizontal="right" vertical="top" wrapText="1"/>
    </xf>
    <xf numFmtId="176" fontId="21" fillId="0" borderId="10" xfId="0" applyNumberFormat="1" applyFont="1" applyBorder="1" applyAlignment="1">
      <alignment vertical="top" wrapText="1"/>
    </xf>
    <xf numFmtId="176" fontId="30" fillId="0" borderId="10" xfId="0" applyNumberFormat="1" applyFont="1" applyBorder="1" applyAlignment="1">
      <alignment vertical="top" wrapText="1"/>
    </xf>
    <xf numFmtId="176" fontId="31" fillId="0" borderId="10" xfId="0" applyNumberFormat="1" applyFont="1" applyBorder="1" applyAlignment="1">
      <alignment vertical="top" wrapText="1"/>
    </xf>
    <xf numFmtId="176" fontId="30" fillId="0" borderId="10" xfId="0" applyNumberFormat="1" applyFont="1" applyBorder="1" applyAlignment="1">
      <alignment/>
    </xf>
    <xf numFmtId="176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justify" vertical="top" wrapText="1"/>
    </xf>
    <xf numFmtId="170" fontId="21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17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170" fontId="21" fillId="0" borderId="10" xfId="0" applyNumberFormat="1" applyFont="1" applyBorder="1" applyAlignment="1">
      <alignment horizontal="right" wrapText="1"/>
    </xf>
    <xf numFmtId="169" fontId="21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170" fontId="23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3" fillId="0" borderId="13" xfId="0" applyFont="1" applyBorder="1" applyAlignment="1">
      <alignment wrapText="1"/>
    </xf>
    <xf numFmtId="1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176" fontId="28" fillId="0" borderId="0" xfId="0" applyNumberFormat="1" applyFont="1" applyAlignment="1">
      <alignment horizontal="right"/>
    </xf>
    <xf numFmtId="0" fontId="23" fillId="0" borderId="12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" fontId="20" fillId="0" borderId="15" xfId="0" applyNumberFormat="1" applyFont="1" applyBorder="1" applyAlignment="1" quotePrefix="1">
      <alignment horizontal="center"/>
    </xf>
    <xf numFmtId="0" fontId="20" fillId="0" borderId="15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0" fillId="0" borderId="15" xfId="0" applyFont="1" applyBorder="1" applyAlignment="1" quotePrefix="1">
      <alignment horizontal="center" wrapText="1"/>
    </xf>
    <xf numFmtId="0" fontId="20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3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5" fillId="24" borderId="10" xfId="0" applyFont="1" applyFill="1" applyBorder="1" applyAlignment="1">
      <alignment wrapText="1"/>
    </xf>
    <xf numFmtId="178" fontId="21" fillId="24" borderId="10" xfId="0" applyNumberFormat="1" applyFont="1" applyFill="1" applyBorder="1" applyAlignment="1">
      <alignment horizontal="right" vertical="top" wrapText="1"/>
    </xf>
    <xf numFmtId="171" fontId="21" fillId="24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178" fontId="0" fillId="0" borderId="10" xfId="0" applyNumberFormat="1" applyFont="1" applyBorder="1" applyAlignment="1">
      <alignment/>
    </xf>
    <xf numFmtId="178" fontId="21" fillId="24" borderId="10" xfId="0" applyNumberFormat="1" applyFont="1" applyFill="1" applyBorder="1" applyAlignment="1">
      <alignment wrapText="1"/>
    </xf>
    <xf numFmtId="4" fontId="21" fillId="24" borderId="10" xfId="0" applyNumberFormat="1" applyFont="1" applyFill="1" applyBorder="1" applyAlignment="1">
      <alignment wrapText="1"/>
    </xf>
    <xf numFmtId="179" fontId="23" fillId="0" borderId="10" xfId="0" applyNumberFormat="1" applyFont="1" applyBorder="1" applyAlignment="1">
      <alignment horizontal="right" vertical="top" wrapText="1"/>
    </xf>
    <xf numFmtId="179" fontId="21" fillId="0" borderId="10" xfId="0" applyNumberFormat="1" applyFont="1" applyBorder="1" applyAlignment="1">
      <alignment horizontal="right" vertical="top" wrapText="1"/>
    </xf>
    <xf numFmtId="179" fontId="21" fillId="0" borderId="10" xfId="0" applyNumberFormat="1" applyFont="1" applyBorder="1" applyAlignment="1">
      <alignment wrapText="1"/>
    </xf>
    <xf numFmtId="179" fontId="24" fillId="0" borderId="10" xfId="0" applyNumberFormat="1" applyFont="1" applyBorder="1" applyAlignment="1">
      <alignment horizontal="left" vertical="top" wrapText="1"/>
    </xf>
    <xf numFmtId="178" fontId="22" fillId="24" borderId="10" xfId="0" applyNumberFormat="1" applyFont="1" applyFill="1" applyBorder="1" applyAlignment="1">
      <alignment horizontal="left" vertical="top" wrapText="1"/>
    </xf>
    <xf numFmtId="178" fontId="25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178" fontId="23" fillId="24" borderId="10" xfId="0" applyNumberFormat="1" applyFont="1" applyFill="1" applyBorder="1" applyAlignment="1">
      <alignment horizontal="right" vertical="top" wrapText="1"/>
    </xf>
    <xf numFmtId="178" fontId="24" fillId="24" borderId="10" xfId="0" applyNumberFormat="1" applyFont="1" applyFill="1" applyBorder="1" applyAlignment="1">
      <alignment horizontal="left" vertical="top" wrapText="1"/>
    </xf>
    <xf numFmtId="171" fontId="23" fillId="24" borderId="10" xfId="0" applyNumberFormat="1" applyFont="1" applyFill="1" applyBorder="1" applyAlignment="1">
      <alignment horizontal="right" vertical="top" wrapText="1"/>
    </xf>
    <xf numFmtId="178" fontId="0" fillId="24" borderId="10" xfId="0" applyNumberFormat="1" applyFont="1" applyFill="1" applyBorder="1" applyAlignment="1">
      <alignment/>
    </xf>
    <xf numFmtId="178" fontId="22" fillId="24" borderId="10" xfId="0" applyNumberFormat="1" applyFont="1" applyFill="1" applyBorder="1" applyAlignment="1">
      <alignment horizontal="left" wrapText="1"/>
    </xf>
    <xf numFmtId="178" fontId="21" fillId="24" borderId="10" xfId="0" applyNumberFormat="1" applyFont="1" applyFill="1" applyBorder="1" applyAlignment="1">
      <alignment horizontal="right" wrapText="1"/>
    </xf>
    <xf numFmtId="0" fontId="32" fillId="24" borderId="10" xfId="0" applyFont="1" applyFill="1" applyBorder="1" applyAlignment="1">
      <alignment wrapText="1"/>
    </xf>
    <xf numFmtId="178" fontId="33" fillId="24" borderId="10" xfId="0" applyNumberFormat="1" applyFont="1" applyFill="1" applyBorder="1" applyAlignment="1">
      <alignment horizontal="right" vertical="top" wrapText="1"/>
    </xf>
    <xf numFmtId="171" fontId="26" fillId="24" borderId="10" xfId="0" applyNumberFormat="1" applyFont="1" applyFill="1" applyBorder="1" applyAlignment="1">
      <alignment horizontal="right" vertical="top" wrapText="1"/>
    </xf>
    <xf numFmtId="0" fontId="32" fillId="0" borderId="0" xfId="0" applyFont="1" applyAlignment="1">
      <alignment/>
    </xf>
    <xf numFmtId="17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="90" zoomScaleNormal="90" workbookViewId="0" topLeftCell="A47">
      <selection activeCell="E12" sqref="E12"/>
    </sheetView>
  </sheetViews>
  <sheetFormatPr defaultColWidth="9.00390625" defaultRowHeight="12.75"/>
  <cols>
    <col min="1" max="1" width="6.875" style="46" customWidth="1"/>
    <col min="2" max="2" width="31.125" style="47" customWidth="1"/>
    <col min="3" max="3" width="22.125" style="48" hidden="1" customWidth="1"/>
    <col min="4" max="5" width="12.625" style="49" customWidth="1"/>
    <col min="6" max="6" width="11.875" style="49" customWidth="1"/>
    <col min="7" max="7" width="7.625" style="47" customWidth="1"/>
    <col min="8" max="8" width="12.25390625" style="47" customWidth="1"/>
    <col min="9" max="9" width="12.75390625" style="47" customWidth="1"/>
    <col min="10" max="10" width="7.75390625" style="47" customWidth="1"/>
    <col min="11" max="11" width="9.75390625" style="47" customWidth="1"/>
    <col min="12" max="12" width="9.125" style="47" customWidth="1"/>
    <col min="13" max="13" width="9.00390625" style="47" customWidth="1"/>
    <col min="14" max="16384" width="9.125" style="47" customWidth="1"/>
  </cols>
  <sheetData>
    <row r="1" spans="10:13" ht="24" customHeight="1" hidden="1">
      <c r="J1" s="89" t="s">
        <v>88</v>
      </c>
      <c r="K1" s="89"/>
      <c r="L1" s="89"/>
      <c r="M1" s="89"/>
    </row>
    <row r="2" spans="5:13" ht="25.5" customHeight="1" hidden="1">
      <c r="E2" s="50"/>
      <c r="F2" s="50"/>
      <c r="G2" s="50"/>
      <c r="H2" s="50"/>
      <c r="I2" s="50"/>
      <c r="J2" s="90" t="s">
        <v>89</v>
      </c>
      <c r="K2" s="90"/>
      <c r="L2" s="90"/>
      <c r="M2" s="90"/>
    </row>
    <row r="3" spans="5:13" ht="25.5" customHeight="1" hidden="1">
      <c r="E3" s="50"/>
      <c r="F3" s="50"/>
      <c r="G3" s="50"/>
      <c r="H3" s="50"/>
      <c r="I3" s="50"/>
      <c r="J3" s="90" t="s">
        <v>90</v>
      </c>
      <c r="K3" s="90"/>
      <c r="L3" s="90"/>
      <c r="M3" s="90"/>
    </row>
    <row r="4" spans="5:13" ht="25.5" customHeight="1" hidden="1">
      <c r="E4" s="50"/>
      <c r="F4" s="50"/>
      <c r="G4" s="50"/>
      <c r="H4" s="50"/>
      <c r="I4" s="50"/>
      <c r="J4" s="90" t="s">
        <v>91</v>
      </c>
      <c r="K4" s="90"/>
      <c r="L4" s="90"/>
      <c r="M4" s="90"/>
    </row>
    <row r="5" spans="1:13" s="51" customFormat="1" ht="25.5" customHeight="1">
      <c r="A5" s="91" t="s">
        <v>182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51" customFormat="1" ht="12.75">
      <c r="A6" s="93" t="s">
        <v>92</v>
      </c>
      <c r="B6" s="94" t="s">
        <v>0</v>
      </c>
      <c r="C6" s="52"/>
      <c r="D6" s="95" t="s">
        <v>1</v>
      </c>
      <c r="E6" s="96"/>
      <c r="F6" s="97"/>
      <c r="G6" s="88" t="s">
        <v>93</v>
      </c>
      <c r="H6" s="86" t="s">
        <v>19</v>
      </c>
      <c r="I6" s="87"/>
      <c r="J6" s="88" t="s">
        <v>2</v>
      </c>
      <c r="K6" s="88" t="s">
        <v>3</v>
      </c>
      <c r="L6" s="88" t="s">
        <v>4</v>
      </c>
      <c r="M6" s="88" t="s">
        <v>7</v>
      </c>
    </row>
    <row r="7" spans="1:13" s="51" customFormat="1" ht="78" customHeight="1">
      <c r="A7" s="93"/>
      <c r="B7" s="94"/>
      <c r="C7" s="53"/>
      <c r="D7" s="54" t="s">
        <v>6</v>
      </c>
      <c r="E7" s="54" t="s">
        <v>94</v>
      </c>
      <c r="F7" s="54" t="s">
        <v>95</v>
      </c>
      <c r="G7" s="88"/>
      <c r="H7" s="6" t="s">
        <v>6</v>
      </c>
      <c r="I7" s="6" t="s">
        <v>20</v>
      </c>
      <c r="J7" s="88"/>
      <c r="K7" s="88"/>
      <c r="L7" s="88"/>
      <c r="M7" s="88"/>
    </row>
    <row r="8" spans="1:14" s="51" customFormat="1" ht="25.5">
      <c r="A8" s="55" t="s">
        <v>96</v>
      </c>
      <c r="B8" s="56" t="s">
        <v>97</v>
      </c>
      <c r="C8" s="53"/>
      <c r="D8" s="57">
        <v>10436.23</v>
      </c>
      <c r="E8" s="58">
        <v>10248.23</v>
      </c>
      <c r="F8" s="58">
        <v>188</v>
      </c>
      <c r="G8" s="58">
        <v>7.59</v>
      </c>
      <c r="H8" s="58">
        <f>D8*G8*10</f>
        <v>792109.8569999998</v>
      </c>
      <c r="I8" s="58">
        <f>E8*G8*10</f>
        <v>777840.6569999999</v>
      </c>
      <c r="J8" s="58">
        <v>0</v>
      </c>
      <c r="K8" s="59">
        <f>I8*0.3%</f>
        <v>2333.5219709999997</v>
      </c>
      <c r="L8" s="59">
        <f>I8*0.3%</f>
        <v>2333.5219709999997</v>
      </c>
      <c r="M8" s="59">
        <f>K8-L8</f>
        <v>0</v>
      </c>
      <c r="N8" s="60"/>
    </row>
    <row r="9" spans="1:13" s="51" customFormat="1" ht="12.75">
      <c r="A9" s="55" t="s">
        <v>98</v>
      </c>
      <c r="B9" s="61" t="s">
        <v>99</v>
      </c>
      <c r="C9" s="62"/>
      <c r="D9" s="63"/>
      <c r="E9" s="63"/>
      <c r="F9" s="63"/>
      <c r="G9" s="64"/>
      <c r="H9" s="65"/>
      <c r="I9" s="65"/>
      <c r="J9" s="66"/>
      <c r="K9" s="66"/>
      <c r="L9" s="67"/>
      <c r="M9" s="68">
        <f>K9-L9</f>
        <v>0</v>
      </c>
    </row>
    <row r="10" spans="1:13" s="51" customFormat="1" ht="25.5">
      <c r="A10" s="55" t="s">
        <v>100</v>
      </c>
      <c r="B10" s="69" t="s">
        <v>101</v>
      </c>
      <c r="C10" s="62"/>
      <c r="D10" s="70">
        <f aca="true" t="shared" si="0" ref="D10:I10">D11+D12+D14+D15+D19+D21+D20+D25+D26+D49+D27</f>
        <v>342.0012</v>
      </c>
      <c r="E10" s="70">
        <f t="shared" si="0"/>
        <v>256.4512</v>
      </c>
      <c r="F10" s="70">
        <f t="shared" si="0"/>
        <v>85.55</v>
      </c>
      <c r="G10" s="63">
        <f t="shared" si="0"/>
        <v>7482.06</v>
      </c>
      <c r="H10" s="63">
        <f t="shared" si="0"/>
        <v>330292.98543000006</v>
      </c>
      <c r="I10" s="63">
        <f t="shared" si="0"/>
        <v>317933.78427</v>
      </c>
      <c r="J10" s="63"/>
      <c r="K10" s="63">
        <f>K11+K12+K14+K15+K19+K21+K20+K25+K26+K49+K27</f>
        <v>1084.9988695</v>
      </c>
      <c r="L10" s="63">
        <f>L11+L12+L14+L15+L19+L21+L20+L25+L26+L49+L27</f>
        <v>511.78</v>
      </c>
      <c r="M10" s="63">
        <f>M11+M12+M14+M15+M19+M21+M20+M25+M26+M49+M27</f>
        <v>573.2188695000001</v>
      </c>
    </row>
    <row r="11" spans="1:13" s="51" customFormat="1" ht="61.5" customHeight="1">
      <c r="A11" s="71" t="s">
        <v>102</v>
      </c>
      <c r="B11" s="72" t="s">
        <v>103</v>
      </c>
      <c r="C11" s="7" t="s">
        <v>10</v>
      </c>
      <c r="D11" s="8">
        <v>18.3939</v>
      </c>
      <c r="E11" s="8">
        <v>18.3939</v>
      </c>
      <c r="F11" s="8"/>
      <c r="G11" s="73">
        <v>800.6</v>
      </c>
      <c r="H11" s="73">
        <f aca="true" t="shared" si="1" ref="H11:H27">D11*G11*10</f>
        <v>147261.56339999998</v>
      </c>
      <c r="I11" s="73">
        <f aca="true" t="shared" si="2" ref="I11:I27">E11*G11*10</f>
        <v>147261.56339999998</v>
      </c>
      <c r="J11" s="73">
        <v>0.003</v>
      </c>
      <c r="K11" s="73">
        <f aca="true" t="shared" si="3" ref="K11:K18">E11*G11*J11*10</f>
        <v>441.7846902</v>
      </c>
      <c r="L11" s="68">
        <v>441.78</v>
      </c>
      <c r="M11" s="68">
        <f>K11-L11</f>
        <v>0.004690200000027289</v>
      </c>
    </row>
    <row r="12" spans="1:13" s="51" customFormat="1" ht="65.25" customHeight="1">
      <c r="A12" s="71" t="s">
        <v>104</v>
      </c>
      <c r="B12" s="72" t="s">
        <v>105</v>
      </c>
      <c r="C12" s="7" t="s">
        <v>11</v>
      </c>
      <c r="D12" s="8">
        <v>185.0636</v>
      </c>
      <c r="E12" s="8">
        <v>184.976</v>
      </c>
      <c r="F12" s="8">
        <v>0.0876</v>
      </c>
      <c r="G12" s="73">
        <v>85.6</v>
      </c>
      <c r="H12" s="73">
        <f t="shared" si="1"/>
        <v>158414.4416</v>
      </c>
      <c r="I12" s="73">
        <f t="shared" si="2"/>
        <v>158339.456</v>
      </c>
      <c r="J12" s="73">
        <v>0.003</v>
      </c>
      <c r="K12" s="73">
        <f t="shared" si="3"/>
        <v>475.018368</v>
      </c>
      <c r="L12" s="68">
        <v>70</v>
      </c>
      <c r="M12" s="68">
        <f>K12-L12</f>
        <v>405.018368</v>
      </c>
    </row>
    <row r="13" spans="1:13" s="51" customFormat="1" ht="38.25">
      <c r="A13" s="71" t="s">
        <v>106</v>
      </c>
      <c r="B13" s="72" t="s">
        <v>107</v>
      </c>
      <c r="C13" s="7"/>
      <c r="D13" s="8"/>
      <c r="E13" s="8"/>
      <c r="F13" s="8"/>
      <c r="G13" s="73"/>
      <c r="H13" s="73">
        <f t="shared" si="1"/>
        <v>0</v>
      </c>
      <c r="I13" s="73">
        <f t="shared" si="2"/>
        <v>0</v>
      </c>
      <c r="J13" s="73"/>
      <c r="K13" s="73">
        <f t="shared" si="3"/>
        <v>0</v>
      </c>
      <c r="L13" s="68"/>
      <c r="M13" s="68">
        <f>K13-L13</f>
        <v>0</v>
      </c>
    </row>
    <row r="14" spans="1:13" s="51" customFormat="1" ht="41.25" customHeight="1">
      <c r="A14" s="55" t="s">
        <v>108</v>
      </c>
      <c r="B14" s="72" t="s">
        <v>109</v>
      </c>
      <c r="C14" s="7"/>
      <c r="D14" s="8"/>
      <c r="E14" s="8"/>
      <c r="F14" s="8"/>
      <c r="G14" s="73"/>
      <c r="H14" s="73">
        <f t="shared" si="1"/>
        <v>0</v>
      </c>
      <c r="I14" s="73">
        <f t="shared" si="2"/>
        <v>0</v>
      </c>
      <c r="J14" s="73"/>
      <c r="K14" s="73">
        <f t="shared" si="3"/>
        <v>0</v>
      </c>
      <c r="L14" s="68"/>
      <c r="M14" s="68"/>
    </row>
    <row r="15" spans="1:13" s="51" customFormat="1" ht="51">
      <c r="A15" s="55" t="s">
        <v>110</v>
      </c>
      <c r="B15" s="72" t="s">
        <v>111</v>
      </c>
      <c r="C15" s="7"/>
      <c r="D15" s="8">
        <v>1.3051</v>
      </c>
      <c r="E15" s="8">
        <v>0.5024</v>
      </c>
      <c r="F15" s="8">
        <v>0.8027</v>
      </c>
      <c r="G15" s="73">
        <v>256.48</v>
      </c>
      <c r="H15" s="73">
        <f t="shared" si="1"/>
        <v>3347.3204800000003</v>
      </c>
      <c r="I15" s="73">
        <f t="shared" si="2"/>
        <v>1288.55552</v>
      </c>
      <c r="J15" s="73">
        <v>0.015</v>
      </c>
      <c r="K15" s="73">
        <f t="shared" si="3"/>
        <v>19.3283328</v>
      </c>
      <c r="L15" s="68"/>
      <c r="M15" s="68">
        <f aca="true" t="shared" si="4" ref="M15:M27">K15-L15</f>
        <v>19.3283328</v>
      </c>
    </row>
    <row r="16" spans="1:13" s="51" customFormat="1" ht="38.25">
      <c r="A16" s="55" t="s">
        <v>112</v>
      </c>
      <c r="B16" s="72" t="s">
        <v>113</v>
      </c>
      <c r="C16" s="7"/>
      <c r="D16" s="8"/>
      <c r="E16" s="8"/>
      <c r="F16" s="8"/>
      <c r="G16" s="73"/>
      <c r="H16" s="73">
        <f t="shared" si="1"/>
        <v>0</v>
      </c>
      <c r="I16" s="73">
        <f t="shared" si="2"/>
        <v>0</v>
      </c>
      <c r="J16" s="73"/>
      <c r="K16" s="73">
        <f t="shared" si="3"/>
        <v>0</v>
      </c>
      <c r="L16" s="68"/>
      <c r="M16" s="68">
        <f t="shared" si="4"/>
        <v>0</v>
      </c>
    </row>
    <row r="17" spans="1:13" s="51" customFormat="1" ht="51">
      <c r="A17" s="55" t="s">
        <v>114</v>
      </c>
      <c r="B17" s="72" t="s">
        <v>21</v>
      </c>
      <c r="C17" s="7"/>
      <c r="D17" s="8"/>
      <c r="E17" s="8"/>
      <c r="F17" s="8"/>
      <c r="G17" s="73"/>
      <c r="H17" s="73">
        <f t="shared" si="1"/>
        <v>0</v>
      </c>
      <c r="I17" s="73">
        <f t="shared" si="2"/>
        <v>0</v>
      </c>
      <c r="J17" s="73"/>
      <c r="K17" s="73">
        <f t="shared" si="3"/>
        <v>0</v>
      </c>
      <c r="L17" s="68"/>
      <c r="M17" s="68">
        <f t="shared" si="4"/>
        <v>0</v>
      </c>
    </row>
    <row r="18" spans="1:13" s="51" customFormat="1" ht="66.75" customHeight="1">
      <c r="A18" s="55" t="s">
        <v>115</v>
      </c>
      <c r="B18" s="72" t="s">
        <v>116</v>
      </c>
      <c r="C18" s="7"/>
      <c r="D18" s="8"/>
      <c r="E18" s="8"/>
      <c r="F18" s="8"/>
      <c r="G18" s="73"/>
      <c r="H18" s="73">
        <f t="shared" si="1"/>
        <v>0</v>
      </c>
      <c r="I18" s="73">
        <f t="shared" si="2"/>
        <v>0</v>
      </c>
      <c r="J18" s="73"/>
      <c r="K18" s="73">
        <f t="shared" si="3"/>
        <v>0</v>
      </c>
      <c r="L18" s="68"/>
      <c r="M18" s="68">
        <f t="shared" si="4"/>
        <v>0</v>
      </c>
    </row>
    <row r="19" spans="1:13" s="51" customFormat="1" ht="114.75">
      <c r="A19" s="71" t="s">
        <v>117</v>
      </c>
      <c r="B19" s="72" t="s">
        <v>118</v>
      </c>
      <c r="C19" s="7" t="s">
        <v>18</v>
      </c>
      <c r="D19" s="8">
        <v>2.4305</v>
      </c>
      <c r="E19" s="8">
        <v>1.9655</v>
      </c>
      <c r="F19" s="8">
        <v>0.465</v>
      </c>
      <c r="G19" s="73">
        <v>89.99</v>
      </c>
      <c r="H19" s="73">
        <f t="shared" si="1"/>
        <v>2187.20695</v>
      </c>
      <c r="I19" s="73">
        <f t="shared" si="2"/>
        <v>1768.7534499999997</v>
      </c>
      <c r="J19" s="73">
        <v>0.01458</v>
      </c>
      <c r="K19" s="73">
        <v>27</v>
      </c>
      <c r="L19" s="68">
        <v>0</v>
      </c>
      <c r="M19" s="68">
        <f t="shared" si="4"/>
        <v>27</v>
      </c>
    </row>
    <row r="20" spans="1:13" s="51" customFormat="1" ht="51">
      <c r="A20" s="55" t="s">
        <v>119</v>
      </c>
      <c r="B20" s="72" t="s">
        <v>120</v>
      </c>
      <c r="C20" s="7" t="s">
        <v>12</v>
      </c>
      <c r="D20" s="8">
        <v>0.0797</v>
      </c>
      <c r="E20" s="8">
        <v>0.015</v>
      </c>
      <c r="F20" s="8">
        <v>0.0647</v>
      </c>
      <c r="G20" s="73">
        <v>5288.3</v>
      </c>
      <c r="H20" s="73">
        <f t="shared" si="1"/>
        <v>4214.7751</v>
      </c>
      <c r="I20" s="73">
        <f t="shared" si="2"/>
        <v>793.245</v>
      </c>
      <c r="J20" s="73">
        <v>0.015</v>
      </c>
      <c r="K20" s="73">
        <f aca="true" t="shared" si="5" ref="K20:K26">E20*G20*J20*10</f>
        <v>11.898674999999999</v>
      </c>
      <c r="L20" s="68"/>
      <c r="M20" s="68">
        <f t="shared" si="4"/>
        <v>11.898674999999999</v>
      </c>
    </row>
    <row r="21" spans="1:13" s="51" customFormat="1" ht="51.75" customHeight="1">
      <c r="A21" s="55" t="s">
        <v>121</v>
      </c>
      <c r="B21" s="72" t="s">
        <v>122</v>
      </c>
      <c r="C21" s="7" t="s">
        <v>13</v>
      </c>
      <c r="D21" s="8">
        <v>0.0061</v>
      </c>
      <c r="E21" s="8">
        <v>0.0061</v>
      </c>
      <c r="F21" s="8"/>
      <c r="G21" s="73">
        <v>842.3</v>
      </c>
      <c r="H21" s="73">
        <f t="shared" si="1"/>
        <v>51.3803</v>
      </c>
      <c r="I21" s="73">
        <f t="shared" si="2"/>
        <v>51.3803</v>
      </c>
      <c r="J21" s="73">
        <v>0.015</v>
      </c>
      <c r="K21" s="73">
        <f t="shared" si="5"/>
        <v>0.7707045</v>
      </c>
      <c r="L21" s="68"/>
      <c r="M21" s="68">
        <f t="shared" si="4"/>
        <v>0.7707045</v>
      </c>
    </row>
    <row r="22" spans="1:13" s="51" customFormat="1" ht="21.75" customHeight="1">
      <c r="A22" s="55" t="s">
        <v>123</v>
      </c>
      <c r="B22" s="72" t="s">
        <v>124</v>
      </c>
      <c r="C22" s="7"/>
      <c r="D22" s="8"/>
      <c r="E22" s="8"/>
      <c r="F22" s="8"/>
      <c r="G22" s="73"/>
      <c r="H22" s="73">
        <f t="shared" si="1"/>
        <v>0</v>
      </c>
      <c r="I22" s="73">
        <f t="shared" si="2"/>
        <v>0</v>
      </c>
      <c r="J22" s="73"/>
      <c r="K22" s="73">
        <f t="shared" si="5"/>
        <v>0</v>
      </c>
      <c r="L22" s="68"/>
      <c r="M22" s="68">
        <f t="shared" si="4"/>
        <v>0</v>
      </c>
    </row>
    <row r="23" spans="1:13" s="51" customFormat="1" ht="16.5" customHeight="1">
      <c r="A23" s="55" t="s">
        <v>125</v>
      </c>
      <c r="B23" s="72" t="s">
        <v>126</v>
      </c>
      <c r="C23" s="7"/>
      <c r="D23" s="8"/>
      <c r="E23" s="8"/>
      <c r="F23" s="8"/>
      <c r="G23" s="73"/>
      <c r="H23" s="73">
        <f t="shared" si="1"/>
        <v>0</v>
      </c>
      <c r="I23" s="73">
        <f t="shared" si="2"/>
        <v>0</v>
      </c>
      <c r="J23" s="73"/>
      <c r="K23" s="73">
        <f t="shared" si="5"/>
        <v>0</v>
      </c>
      <c r="L23" s="68"/>
      <c r="M23" s="68">
        <f t="shared" si="4"/>
        <v>0</v>
      </c>
    </row>
    <row r="24" spans="1:13" s="51" customFormat="1" ht="14.25" customHeight="1">
      <c r="A24" s="55" t="s">
        <v>127</v>
      </c>
      <c r="B24" s="72" t="s">
        <v>128</v>
      </c>
      <c r="C24" s="7"/>
      <c r="D24" s="8"/>
      <c r="E24" s="8"/>
      <c r="F24" s="8"/>
      <c r="G24" s="73"/>
      <c r="H24" s="73">
        <f t="shared" si="1"/>
        <v>0</v>
      </c>
      <c r="I24" s="73">
        <f t="shared" si="2"/>
        <v>0</v>
      </c>
      <c r="J24" s="73"/>
      <c r="K24" s="73">
        <f t="shared" si="5"/>
        <v>0</v>
      </c>
      <c r="L24" s="68"/>
      <c r="M24" s="68">
        <f t="shared" si="4"/>
        <v>0</v>
      </c>
    </row>
    <row r="25" spans="1:13" s="51" customFormat="1" ht="82.5" customHeight="1">
      <c r="A25" s="55" t="s">
        <v>129</v>
      </c>
      <c r="B25" s="72" t="s">
        <v>130</v>
      </c>
      <c r="C25" s="7" t="s">
        <v>131</v>
      </c>
      <c r="D25" s="8">
        <v>85</v>
      </c>
      <c r="E25" s="8">
        <v>0.87</v>
      </c>
      <c r="F25" s="8">
        <v>84.13</v>
      </c>
      <c r="G25" s="73">
        <v>7.59</v>
      </c>
      <c r="H25" s="73">
        <f t="shared" si="1"/>
        <v>6451.5</v>
      </c>
      <c r="I25" s="73">
        <f t="shared" si="2"/>
        <v>66.033</v>
      </c>
      <c r="J25" s="73">
        <v>0.003</v>
      </c>
      <c r="K25" s="73">
        <f t="shared" si="5"/>
        <v>0.19809900000000003</v>
      </c>
      <c r="L25" s="68"/>
      <c r="M25" s="68">
        <f t="shared" si="4"/>
        <v>0.19809900000000003</v>
      </c>
    </row>
    <row r="26" spans="1:13" s="51" customFormat="1" ht="21.75" customHeight="1">
      <c r="A26" s="55" t="s">
        <v>132</v>
      </c>
      <c r="B26" s="74" t="s">
        <v>133</v>
      </c>
      <c r="C26" s="7"/>
      <c r="D26" s="8">
        <v>16.2</v>
      </c>
      <c r="E26" s="8">
        <v>16.2</v>
      </c>
      <c r="F26" s="8"/>
      <c r="G26" s="73"/>
      <c r="H26" s="73">
        <f t="shared" si="1"/>
        <v>0</v>
      </c>
      <c r="I26" s="73">
        <f t="shared" si="2"/>
        <v>0</v>
      </c>
      <c r="J26" s="73"/>
      <c r="K26" s="73">
        <f t="shared" si="5"/>
        <v>0</v>
      </c>
      <c r="L26" s="68"/>
      <c r="M26" s="68">
        <f t="shared" si="4"/>
        <v>0</v>
      </c>
    </row>
    <row r="27" spans="1:13" s="51" customFormat="1" ht="144" customHeight="1">
      <c r="A27" s="55" t="s">
        <v>134</v>
      </c>
      <c r="B27" s="72" t="s">
        <v>135</v>
      </c>
      <c r="C27" s="7" t="s">
        <v>136</v>
      </c>
      <c r="D27" s="8">
        <v>7.5223</v>
      </c>
      <c r="E27" s="8">
        <v>7.5223</v>
      </c>
      <c r="F27" s="8"/>
      <c r="G27" s="73">
        <v>111.2</v>
      </c>
      <c r="H27" s="73">
        <f t="shared" si="1"/>
        <v>8364.7976</v>
      </c>
      <c r="I27" s="73">
        <f t="shared" si="2"/>
        <v>8364.7976</v>
      </c>
      <c r="J27" s="73">
        <v>0.012994</v>
      </c>
      <c r="K27" s="73">
        <v>109</v>
      </c>
      <c r="L27" s="68"/>
      <c r="M27" s="68">
        <f t="shared" si="4"/>
        <v>109</v>
      </c>
    </row>
    <row r="28" spans="1:13" s="51" customFormat="1" ht="42" customHeight="1">
      <c r="A28" s="55" t="s">
        <v>137</v>
      </c>
      <c r="B28" s="56" t="s">
        <v>138</v>
      </c>
      <c r="C28" s="9"/>
      <c r="D28" s="75">
        <f aca="true" t="shared" si="6" ref="D28:M28">D29+D30+D31+D40</f>
        <v>711.6821</v>
      </c>
      <c r="E28" s="75">
        <f t="shared" si="6"/>
        <v>709.3821</v>
      </c>
      <c r="F28" s="75">
        <f t="shared" si="6"/>
        <v>2.3</v>
      </c>
      <c r="G28" s="76">
        <f t="shared" si="6"/>
        <v>30.36</v>
      </c>
      <c r="H28" s="76">
        <f t="shared" si="6"/>
        <v>54016.67139000001</v>
      </c>
      <c r="I28" s="76">
        <f t="shared" si="6"/>
        <v>53842.10139000001</v>
      </c>
      <c r="J28" s="76">
        <f t="shared" si="6"/>
        <v>0.06</v>
      </c>
      <c r="K28" s="76">
        <f t="shared" si="6"/>
        <v>807.63152085</v>
      </c>
      <c r="L28" s="76">
        <f t="shared" si="6"/>
        <v>722.55</v>
      </c>
      <c r="M28" s="76">
        <f t="shared" si="6"/>
        <v>85.08152085000002</v>
      </c>
    </row>
    <row r="29" spans="1:13" s="51" customFormat="1" ht="83.25" customHeight="1">
      <c r="A29" s="55" t="s">
        <v>139</v>
      </c>
      <c r="B29" s="77" t="s">
        <v>140</v>
      </c>
      <c r="C29" s="9" t="s">
        <v>14</v>
      </c>
      <c r="D29" s="78">
        <v>75.74</v>
      </c>
      <c r="E29" s="8">
        <v>73.44</v>
      </c>
      <c r="F29" s="8">
        <v>2.3</v>
      </c>
      <c r="G29" s="73">
        <v>7.59</v>
      </c>
      <c r="H29" s="73">
        <f>D29*G29*10</f>
        <v>5748.665999999999</v>
      </c>
      <c r="I29" s="73">
        <f>E29*G29*10</f>
        <v>5574.096</v>
      </c>
      <c r="J29" s="73">
        <v>0.015</v>
      </c>
      <c r="K29" s="73">
        <f>E29*G29*J29*10</f>
        <v>83.61143999999999</v>
      </c>
      <c r="L29" s="68"/>
      <c r="M29" s="68">
        <f>K29-L29</f>
        <v>83.61143999999999</v>
      </c>
    </row>
    <row r="30" spans="1:13" s="51" customFormat="1" ht="40.5" customHeight="1">
      <c r="A30" s="55" t="s">
        <v>141</v>
      </c>
      <c r="B30" s="77" t="s">
        <v>142</v>
      </c>
      <c r="C30" s="9" t="s">
        <v>15</v>
      </c>
      <c r="D30" s="78">
        <v>0.7</v>
      </c>
      <c r="E30" s="8">
        <v>0.7</v>
      </c>
      <c r="F30" s="8"/>
      <c r="G30" s="73">
        <v>7.59</v>
      </c>
      <c r="H30" s="73">
        <f>D30*G30*10</f>
        <v>53.129999999999995</v>
      </c>
      <c r="I30" s="73">
        <f>E30*G30*10</f>
        <v>53.129999999999995</v>
      </c>
      <c r="J30" s="73">
        <v>0.015</v>
      </c>
      <c r="K30" s="73">
        <f>E30*G30*J30*10</f>
        <v>0.7969499999999998</v>
      </c>
      <c r="L30" s="68"/>
      <c r="M30" s="68">
        <f>K30-L30</f>
        <v>0.7969499999999998</v>
      </c>
    </row>
    <row r="31" spans="1:13" s="51" customFormat="1" ht="12.75">
      <c r="A31" s="55" t="s">
        <v>143</v>
      </c>
      <c r="B31" s="74" t="s">
        <v>144</v>
      </c>
      <c r="C31" s="7"/>
      <c r="D31" s="70">
        <f>D32+D33+D34+D35+D36</f>
        <v>9.72</v>
      </c>
      <c r="E31" s="70">
        <f>E32+E33+E34+E35+E36</f>
        <v>9.72</v>
      </c>
      <c r="F31" s="70">
        <f>F32+F33+F34+F35+F36</f>
        <v>0</v>
      </c>
      <c r="G31" s="63">
        <v>7.59</v>
      </c>
      <c r="H31" s="63">
        <f>H32+H33+H34+H35+H36</f>
        <v>737.7479999999999</v>
      </c>
      <c r="I31" s="63">
        <f>I32+I33+I34+I35+I36</f>
        <v>737.7479999999999</v>
      </c>
      <c r="J31" s="64">
        <v>0.015</v>
      </c>
      <c r="K31" s="63">
        <f>K32+K33+K34+K35+K36</f>
        <v>11.06622</v>
      </c>
      <c r="L31" s="63">
        <f>L32+L33+L34+L35+L36</f>
        <v>10.42</v>
      </c>
      <c r="M31" s="63">
        <f>M32+M33+M34+M35+M36</f>
        <v>0.64622</v>
      </c>
    </row>
    <row r="32" spans="1:13" s="51" customFormat="1" ht="12.75">
      <c r="A32" s="55" t="s">
        <v>145</v>
      </c>
      <c r="B32" s="74" t="s">
        <v>146</v>
      </c>
      <c r="C32" s="7"/>
      <c r="D32" s="8"/>
      <c r="E32" s="8"/>
      <c r="F32" s="8"/>
      <c r="G32" s="73"/>
      <c r="H32" s="73">
        <f>D32*G32*10</f>
        <v>0</v>
      </c>
      <c r="I32" s="73">
        <f aca="true" t="shared" si="7" ref="I32:I40">E32*G32*10</f>
        <v>0</v>
      </c>
      <c r="J32" s="73"/>
      <c r="K32" s="73">
        <f aca="true" t="shared" si="8" ref="K32:K49">E32*G32*J32*10</f>
        <v>0</v>
      </c>
      <c r="L32" s="68"/>
      <c r="M32" s="68">
        <f aca="true" t="shared" si="9" ref="M32:M49">K32-L32</f>
        <v>0</v>
      </c>
    </row>
    <row r="33" spans="1:13" s="51" customFormat="1" ht="12.75">
      <c r="A33" s="55" t="s">
        <v>147</v>
      </c>
      <c r="B33" s="74" t="s">
        <v>148</v>
      </c>
      <c r="C33" s="7"/>
      <c r="D33" s="8">
        <v>9.15</v>
      </c>
      <c r="E33" s="8">
        <v>9.15</v>
      </c>
      <c r="F33" s="8"/>
      <c r="G33" s="73">
        <v>7.59</v>
      </c>
      <c r="H33" s="73">
        <f>D33*G33*10</f>
        <v>694.4849999999999</v>
      </c>
      <c r="I33" s="73">
        <f t="shared" si="7"/>
        <v>694.4849999999999</v>
      </c>
      <c r="J33" s="73">
        <v>0.015</v>
      </c>
      <c r="K33" s="73">
        <f t="shared" si="8"/>
        <v>10.417275</v>
      </c>
      <c r="L33" s="68">
        <v>10.42</v>
      </c>
      <c r="M33" s="68">
        <f t="shared" si="9"/>
        <v>-0.0027249999999998664</v>
      </c>
    </row>
    <row r="34" spans="1:13" s="51" customFormat="1" ht="12.75">
      <c r="A34" s="55" t="s">
        <v>149</v>
      </c>
      <c r="B34" s="74" t="s">
        <v>150</v>
      </c>
      <c r="C34" s="7"/>
      <c r="D34" s="8"/>
      <c r="E34" s="8"/>
      <c r="F34" s="8"/>
      <c r="G34" s="73"/>
      <c r="H34" s="73"/>
      <c r="I34" s="73">
        <f t="shared" si="7"/>
        <v>0</v>
      </c>
      <c r="J34" s="73"/>
      <c r="K34" s="73">
        <f t="shared" si="8"/>
        <v>0</v>
      </c>
      <c r="L34" s="68"/>
      <c r="M34" s="68">
        <f t="shared" si="9"/>
        <v>0</v>
      </c>
    </row>
    <row r="35" spans="1:13" s="51" customFormat="1" ht="12.75">
      <c r="A35" s="55" t="s">
        <v>151</v>
      </c>
      <c r="B35" s="74" t="s">
        <v>152</v>
      </c>
      <c r="C35" s="7"/>
      <c r="D35" s="8"/>
      <c r="E35" s="8"/>
      <c r="F35" s="8"/>
      <c r="G35" s="73"/>
      <c r="H35" s="73"/>
      <c r="I35" s="73">
        <f t="shared" si="7"/>
        <v>0</v>
      </c>
      <c r="J35" s="73"/>
      <c r="K35" s="73">
        <f t="shared" si="8"/>
        <v>0</v>
      </c>
      <c r="L35" s="68"/>
      <c r="M35" s="68">
        <f t="shared" si="9"/>
        <v>0</v>
      </c>
    </row>
    <row r="36" spans="1:13" s="51" customFormat="1" ht="12.75">
      <c r="A36" s="79" t="s">
        <v>153</v>
      </c>
      <c r="B36" s="74" t="s">
        <v>154</v>
      </c>
      <c r="C36" s="7"/>
      <c r="D36" s="8">
        <v>0.57</v>
      </c>
      <c r="E36" s="8">
        <v>0.57</v>
      </c>
      <c r="F36" s="8"/>
      <c r="G36" s="73">
        <v>7.59</v>
      </c>
      <c r="H36" s="73">
        <f>D36*G36*10</f>
        <v>43.263</v>
      </c>
      <c r="I36" s="73">
        <f t="shared" si="7"/>
        <v>43.263</v>
      </c>
      <c r="J36" s="73">
        <v>0.015</v>
      </c>
      <c r="K36" s="73">
        <f t="shared" si="8"/>
        <v>0.6489449999999999</v>
      </c>
      <c r="L36" s="68"/>
      <c r="M36" s="68">
        <f t="shared" si="9"/>
        <v>0.6489449999999999</v>
      </c>
    </row>
    <row r="37" spans="1:13" s="51" customFormat="1" ht="25.5">
      <c r="A37" s="79" t="s">
        <v>155</v>
      </c>
      <c r="B37" s="77" t="s">
        <v>156</v>
      </c>
      <c r="C37" s="9"/>
      <c r="D37" s="78"/>
      <c r="E37" s="78"/>
      <c r="F37" s="8"/>
      <c r="G37" s="73"/>
      <c r="H37" s="73">
        <f>D37*G37*10</f>
        <v>0</v>
      </c>
      <c r="I37" s="73">
        <f t="shared" si="7"/>
        <v>0</v>
      </c>
      <c r="J37" s="73"/>
      <c r="K37" s="73">
        <f t="shared" si="8"/>
        <v>0</v>
      </c>
      <c r="L37" s="68"/>
      <c r="M37" s="68">
        <f t="shared" si="9"/>
        <v>0</v>
      </c>
    </row>
    <row r="38" spans="1:13" s="51" customFormat="1" ht="25.5">
      <c r="A38" s="79" t="s">
        <v>157</v>
      </c>
      <c r="B38" s="77" t="s">
        <v>158</v>
      </c>
      <c r="C38" s="9"/>
      <c r="D38" s="78"/>
      <c r="E38" s="78"/>
      <c r="F38" s="8"/>
      <c r="G38" s="73"/>
      <c r="H38" s="73">
        <f>D38*G38*10</f>
        <v>0</v>
      </c>
      <c r="I38" s="73">
        <f t="shared" si="7"/>
        <v>0</v>
      </c>
      <c r="J38" s="73"/>
      <c r="K38" s="73">
        <f t="shared" si="8"/>
        <v>0</v>
      </c>
      <c r="L38" s="68"/>
      <c r="M38" s="68">
        <f t="shared" si="9"/>
        <v>0</v>
      </c>
    </row>
    <row r="39" spans="1:13" s="51" customFormat="1" ht="12.75">
      <c r="A39" s="79" t="s">
        <v>159</v>
      </c>
      <c r="B39" s="77" t="s">
        <v>160</v>
      </c>
      <c r="C39" s="9"/>
      <c r="D39" s="78"/>
      <c r="E39" s="78"/>
      <c r="F39" s="8"/>
      <c r="G39" s="73"/>
      <c r="H39" s="73">
        <f>D39*G39*10</f>
        <v>0</v>
      </c>
      <c r="I39" s="73">
        <f t="shared" si="7"/>
        <v>0</v>
      </c>
      <c r="J39" s="73"/>
      <c r="K39" s="73">
        <f t="shared" si="8"/>
        <v>0</v>
      </c>
      <c r="L39" s="68"/>
      <c r="M39" s="68">
        <f t="shared" si="9"/>
        <v>0</v>
      </c>
    </row>
    <row r="40" spans="1:13" s="51" customFormat="1" ht="12.75" customHeight="1">
      <c r="A40" s="79" t="s">
        <v>161</v>
      </c>
      <c r="B40" s="80" t="s">
        <v>162</v>
      </c>
      <c r="C40" s="9" t="s">
        <v>16</v>
      </c>
      <c r="D40" s="78">
        <v>625.5221</v>
      </c>
      <c r="E40" s="78">
        <v>625.5221</v>
      </c>
      <c r="F40" s="8"/>
      <c r="G40" s="73">
        <v>7.59</v>
      </c>
      <c r="H40" s="73">
        <f>D40*G40*10</f>
        <v>47477.12739000001</v>
      </c>
      <c r="I40" s="73">
        <f t="shared" si="7"/>
        <v>47477.12739000001</v>
      </c>
      <c r="J40" s="73">
        <v>0.015</v>
      </c>
      <c r="K40" s="73">
        <f t="shared" si="8"/>
        <v>712.15691085</v>
      </c>
      <c r="L40" s="68">
        <v>712.13</v>
      </c>
      <c r="M40" s="68">
        <f t="shared" si="9"/>
        <v>0.02691085000003568</v>
      </c>
    </row>
    <row r="41" spans="1:13" s="10" customFormat="1" ht="25.5">
      <c r="A41" s="55" t="s">
        <v>163</v>
      </c>
      <c r="B41" s="56" t="s">
        <v>164</v>
      </c>
      <c r="C41" s="53"/>
      <c r="D41" s="75"/>
      <c r="E41" s="75"/>
      <c r="F41" s="70"/>
      <c r="G41" s="64"/>
      <c r="H41" s="73"/>
      <c r="I41" s="73"/>
      <c r="J41" s="64"/>
      <c r="K41" s="64">
        <f t="shared" si="8"/>
        <v>0</v>
      </c>
      <c r="L41" s="59"/>
      <c r="M41" s="59">
        <f t="shared" si="9"/>
        <v>0</v>
      </c>
    </row>
    <row r="42" spans="1:13" s="51" customFormat="1" ht="36.75" customHeight="1">
      <c r="A42" s="71" t="s">
        <v>165</v>
      </c>
      <c r="B42" s="77" t="s">
        <v>166</v>
      </c>
      <c r="C42" s="9"/>
      <c r="D42" s="78"/>
      <c r="E42" s="8"/>
      <c r="F42" s="8"/>
      <c r="G42" s="73"/>
      <c r="H42" s="73"/>
      <c r="I42" s="73"/>
      <c r="J42" s="73"/>
      <c r="K42" s="73">
        <f t="shared" si="8"/>
        <v>0</v>
      </c>
      <c r="L42" s="68"/>
      <c r="M42" s="68">
        <f t="shared" si="9"/>
        <v>0</v>
      </c>
    </row>
    <row r="43" spans="1:13" s="51" customFormat="1" ht="25.5">
      <c r="A43" s="71" t="s">
        <v>167</v>
      </c>
      <c r="B43" s="77" t="s">
        <v>168</v>
      </c>
      <c r="C43" s="9"/>
      <c r="D43" s="78"/>
      <c r="E43" s="8"/>
      <c r="F43" s="8"/>
      <c r="G43" s="73"/>
      <c r="H43" s="73"/>
      <c r="I43" s="73"/>
      <c r="J43" s="73"/>
      <c r="K43" s="73">
        <f t="shared" si="8"/>
        <v>0</v>
      </c>
      <c r="L43" s="68"/>
      <c r="M43" s="68">
        <f t="shared" si="9"/>
        <v>0</v>
      </c>
    </row>
    <row r="44" spans="1:13" s="51" customFormat="1" ht="12.75">
      <c r="A44" s="71" t="s">
        <v>169</v>
      </c>
      <c r="B44" s="74" t="s">
        <v>170</v>
      </c>
      <c r="C44" s="7"/>
      <c r="D44" s="8"/>
      <c r="E44" s="8"/>
      <c r="F44" s="8"/>
      <c r="G44" s="73"/>
      <c r="H44" s="73"/>
      <c r="I44" s="73"/>
      <c r="J44" s="73"/>
      <c r="K44" s="73">
        <f t="shared" si="8"/>
        <v>0</v>
      </c>
      <c r="L44" s="68"/>
      <c r="M44" s="68">
        <f t="shared" si="9"/>
        <v>0</v>
      </c>
    </row>
    <row r="45" spans="1:13" s="51" customFormat="1" ht="25.5">
      <c r="A45" s="71" t="s">
        <v>171</v>
      </c>
      <c r="B45" s="74" t="s">
        <v>172</v>
      </c>
      <c r="C45" s="7"/>
      <c r="D45" s="8"/>
      <c r="E45" s="8"/>
      <c r="F45" s="8"/>
      <c r="G45" s="73"/>
      <c r="H45" s="73"/>
      <c r="I45" s="73"/>
      <c r="J45" s="73"/>
      <c r="K45" s="73">
        <f t="shared" si="8"/>
        <v>0</v>
      </c>
      <c r="L45" s="68"/>
      <c r="M45" s="68">
        <f t="shared" si="9"/>
        <v>0</v>
      </c>
    </row>
    <row r="46" spans="1:13" s="10" customFormat="1" ht="17.25" customHeight="1">
      <c r="A46" s="55" t="s">
        <v>173</v>
      </c>
      <c r="B46" s="61" t="s">
        <v>174</v>
      </c>
      <c r="C46" s="62"/>
      <c r="D46" s="70"/>
      <c r="E46" s="70"/>
      <c r="F46" s="70"/>
      <c r="G46" s="64"/>
      <c r="H46" s="73"/>
      <c r="I46" s="73"/>
      <c r="J46" s="64"/>
      <c r="K46" s="64">
        <f t="shared" si="8"/>
        <v>0</v>
      </c>
      <c r="L46" s="59"/>
      <c r="M46" s="59">
        <f t="shared" si="9"/>
        <v>0</v>
      </c>
    </row>
    <row r="47" spans="1:13" s="10" customFormat="1" ht="16.5" customHeight="1">
      <c r="A47" s="55" t="s">
        <v>175</v>
      </c>
      <c r="B47" s="61" t="s">
        <v>176</v>
      </c>
      <c r="C47" s="62"/>
      <c r="D47" s="70">
        <v>915</v>
      </c>
      <c r="E47" s="70">
        <v>915</v>
      </c>
      <c r="F47" s="70"/>
      <c r="G47" s="64"/>
      <c r="H47" s="73"/>
      <c r="I47" s="73"/>
      <c r="J47" s="64"/>
      <c r="K47" s="64">
        <f t="shared" si="8"/>
        <v>0</v>
      </c>
      <c r="L47" s="59"/>
      <c r="M47" s="59">
        <f t="shared" si="9"/>
        <v>0</v>
      </c>
    </row>
    <row r="48" spans="1:13" s="10" customFormat="1" ht="15" customHeight="1">
      <c r="A48" s="55" t="s">
        <v>177</v>
      </c>
      <c r="B48" s="61" t="s">
        <v>178</v>
      </c>
      <c r="C48" s="62"/>
      <c r="D48" s="70">
        <v>57.2</v>
      </c>
      <c r="E48" s="70">
        <v>57.2</v>
      </c>
      <c r="F48" s="70"/>
      <c r="G48" s="64"/>
      <c r="H48" s="73"/>
      <c r="I48" s="73"/>
      <c r="J48" s="64"/>
      <c r="K48" s="64">
        <f t="shared" si="8"/>
        <v>0</v>
      </c>
      <c r="L48" s="59"/>
      <c r="M48" s="59">
        <f t="shared" si="9"/>
        <v>0</v>
      </c>
    </row>
    <row r="49" spans="1:13" s="10" customFormat="1" ht="15" customHeight="1">
      <c r="A49" s="55"/>
      <c r="B49" s="74" t="s">
        <v>179</v>
      </c>
      <c r="C49" s="62"/>
      <c r="D49" s="8">
        <v>26</v>
      </c>
      <c r="E49" s="8">
        <v>26</v>
      </c>
      <c r="F49" s="70"/>
      <c r="G49" s="64"/>
      <c r="H49" s="73"/>
      <c r="I49" s="73"/>
      <c r="J49" s="64"/>
      <c r="K49" s="64">
        <f t="shared" si="8"/>
        <v>0</v>
      </c>
      <c r="L49" s="59"/>
      <c r="M49" s="59">
        <f t="shared" si="9"/>
        <v>0</v>
      </c>
    </row>
    <row r="50" spans="1:13" s="51" customFormat="1" ht="29.25" customHeight="1">
      <c r="A50" s="55"/>
      <c r="B50" s="61" t="s">
        <v>5</v>
      </c>
      <c r="C50" s="62"/>
      <c r="D50" s="70">
        <f aca="true" t="shared" si="10" ref="D50:M50">D8+D10+D28+D47+D48</f>
        <v>12462.1133</v>
      </c>
      <c r="E50" s="70">
        <f t="shared" si="10"/>
        <v>12186.2633</v>
      </c>
      <c r="F50" s="70">
        <f t="shared" si="10"/>
        <v>275.85</v>
      </c>
      <c r="G50" s="63">
        <f t="shared" si="10"/>
        <v>7520.01</v>
      </c>
      <c r="H50" s="63">
        <f t="shared" si="10"/>
        <v>1176419.51382</v>
      </c>
      <c r="I50" s="63">
        <f t="shared" si="10"/>
        <v>1149616.5426599998</v>
      </c>
      <c r="J50" s="63">
        <f t="shared" si="10"/>
        <v>0.06</v>
      </c>
      <c r="K50" s="63">
        <f t="shared" si="10"/>
        <v>4226.152361349999</v>
      </c>
      <c r="L50" s="63">
        <f t="shared" si="10"/>
        <v>3567.851971</v>
      </c>
      <c r="M50" s="63">
        <f t="shared" si="10"/>
        <v>658.3003903500002</v>
      </c>
    </row>
    <row r="51" spans="1:13" s="51" customFormat="1" ht="12.75" hidden="1">
      <c r="A51" s="81"/>
      <c r="B51" s="51" t="s">
        <v>180</v>
      </c>
      <c r="C51" s="1"/>
      <c r="D51" s="82"/>
      <c r="E51" s="82"/>
      <c r="F51" s="82"/>
      <c r="G51" s="83"/>
      <c r="H51" s="84"/>
      <c r="I51" s="84"/>
      <c r="J51" s="84"/>
      <c r="K51" s="84"/>
      <c r="L51" s="84"/>
      <c r="M51" s="84"/>
    </row>
    <row r="52" spans="1:13" s="51" customFormat="1" ht="15.75" customHeight="1">
      <c r="A52" s="81" t="s">
        <v>8</v>
      </c>
      <c r="C52" s="1"/>
      <c r="D52" s="82"/>
      <c r="E52" s="82"/>
      <c r="F52" s="82"/>
      <c r="G52" s="83"/>
      <c r="H52" s="84"/>
      <c r="I52" s="84"/>
      <c r="J52" s="84"/>
      <c r="K52" s="84"/>
      <c r="L52" s="84"/>
      <c r="M52" s="84"/>
    </row>
    <row r="53" spans="1:13" s="51" customFormat="1" ht="15" customHeight="1">
      <c r="A53" s="81" t="s">
        <v>9</v>
      </c>
      <c r="C53" s="1"/>
      <c r="D53" s="82"/>
      <c r="E53" s="82"/>
      <c r="F53" s="82"/>
      <c r="G53" s="83"/>
      <c r="H53" s="84"/>
      <c r="I53" s="84"/>
      <c r="J53" s="84"/>
      <c r="K53" s="84"/>
      <c r="L53" s="84"/>
      <c r="M53" s="84"/>
    </row>
    <row r="54" spans="4:13" ht="12.75">
      <c r="D54" s="85"/>
      <c r="E54" s="85"/>
      <c r="F54" s="85"/>
      <c r="G54" s="84"/>
      <c r="H54" s="84"/>
      <c r="I54" s="84"/>
      <c r="J54" s="84"/>
      <c r="K54" s="84"/>
      <c r="L54" s="84"/>
      <c r="M54" s="84"/>
    </row>
    <row r="55" spans="4:13" ht="12.75">
      <c r="D55" s="85"/>
      <c r="E55" s="85"/>
      <c r="F55" s="85"/>
      <c r="G55" s="84"/>
      <c r="H55" s="84"/>
      <c r="I55" s="84"/>
      <c r="J55" s="84"/>
      <c r="K55" s="84"/>
      <c r="L55" s="84"/>
      <c r="M55" s="84"/>
    </row>
    <row r="56" spans="4:13" ht="12.75">
      <c r="D56" s="85"/>
      <c r="E56" s="85"/>
      <c r="F56" s="85"/>
      <c r="G56" s="84"/>
      <c r="H56" s="84"/>
      <c r="I56" s="84"/>
      <c r="J56" s="84"/>
      <c r="K56" s="84"/>
      <c r="L56" s="84"/>
      <c r="M56" s="84"/>
    </row>
    <row r="57" spans="4:13" ht="12.75">
      <c r="D57" s="85"/>
      <c r="E57" s="85"/>
      <c r="F57" s="85"/>
      <c r="G57" s="84"/>
      <c r="H57" s="84"/>
      <c r="I57" s="84"/>
      <c r="J57" s="84"/>
      <c r="K57" s="84"/>
      <c r="L57" s="84"/>
      <c r="M57" s="84"/>
    </row>
    <row r="58" spans="4:13" ht="12.75">
      <c r="D58" s="85"/>
      <c r="E58" s="85"/>
      <c r="F58" s="85"/>
      <c r="G58" s="84"/>
      <c r="H58" s="84"/>
      <c r="I58" s="84"/>
      <c r="J58" s="84"/>
      <c r="K58" s="84"/>
      <c r="L58" s="84"/>
      <c r="M58" s="84"/>
    </row>
    <row r="59" spans="4:13" ht="12.75">
      <c r="D59" s="85"/>
      <c r="E59" s="85"/>
      <c r="F59" s="85"/>
      <c r="G59" s="84"/>
      <c r="H59" s="84"/>
      <c r="I59" s="84"/>
      <c r="J59" s="84"/>
      <c r="K59" s="84"/>
      <c r="L59" s="84"/>
      <c r="M59" s="84"/>
    </row>
    <row r="60" spans="4:13" ht="12.75">
      <c r="D60" s="85"/>
      <c r="E60" s="85"/>
      <c r="F60" s="85"/>
      <c r="G60" s="84"/>
      <c r="H60" s="84"/>
      <c r="I60" s="84"/>
      <c r="J60" s="84"/>
      <c r="K60" s="84"/>
      <c r="L60" s="84"/>
      <c r="M60" s="84"/>
    </row>
    <row r="61" spans="4:13" ht="12.75">
      <c r="D61" s="85"/>
      <c r="E61" s="85"/>
      <c r="F61" s="85"/>
      <c r="G61" s="84"/>
      <c r="H61" s="84"/>
      <c r="I61" s="84"/>
      <c r="J61" s="84"/>
      <c r="K61" s="84"/>
      <c r="L61" s="84"/>
      <c r="M61" s="84"/>
    </row>
    <row r="62" spans="4:13" ht="12.75">
      <c r="D62" s="85"/>
      <c r="E62" s="85"/>
      <c r="F62" s="85"/>
      <c r="G62" s="84"/>
      <c r="H62" s="84"/>
      <c r="I62" s="84"/>
      <c r="J62" s="84"/>
      <c r="K62" s="84"/>
      <c r="L62" s="84"/>
      <c r="M62" s="84"/>
    </row>
    <row r="63" spans="4:13" ht="12.75">
      <c r="D63" s="85"/>
      <c r="E63" s="85"/>
      <c r="F63" s="85"/>
      <c r="G63" s="84"/>
      <c r="H63" s="84"/>
      <c r="I63" s="84"/>
      <c r="J63" s="84"/>
      <c r="K63" s="84"/>
      <c r="L63" s="84"/>
      <c r="M63" s="84"/>
    </row>
    <row r="64" spans="4:13" ht="12.75">
      <c r="D64" s="85"/>
      <c r="E64" s="85"/>
      <c r="F64" s="85"/>
      <c r="G64" s="84"/>
      <c r="H64" s="84"/>
      <c r="I64" s="84"/>
      <c r="J64" s="84"/>
      <c r="K64" s="84"/>
      <c r="L64" s="84"/>
      <c r="M64" s="84"/>
    </row>
    <row r="65" spans="4:13" ht="12.75">
      <c r="D65" s="85"/>
      <c r="E65" s="85"/>
      <c r="F65" s="85"/>
      <c r="G65" s="84"/>
      <c r="H65" s="84"/>
      <c r="I65" s="84"/>
      <c r="J65" s="84"/>
      <c r="K65" s="84"/>
      <c r="L65" s="84"/>
      <c r="M65" s="84"/>
    </row>
    <row r="66" spans="4:13" ht="12.75">
      <c r="D66" s="85"/>
      <c r="E66" s="85"/>
      <c r="F66" s="85"/>
      <c r="G66" s="84"/>
      <c r="H66" s="84"/>
      <c r="I66" s="84"/>
      <c r="J66" s="84"/>
      <c r="K66" s="84"/>
      <c r="L66" s="84"/>
      <c r="M66" s="84"/>
    </row>
    <row r="67" spans="4:13" ht="12.75">
      <c r="D67" s="85"/>
      <c r="E67" s="85"/>
      <c r="F67" s="85"/>
      <c r="G67" s="84"/>
      <c r="H67" s="84"/>
      <c r="I67" s="84"/>
      <c r="J67" s="84"/>
      <c r="K67" s="84"/>
      <c r="L67" s="84"/>
      <c r="M67" s="84"/>
    </row>
    <row r="68" spans="4:13" ht="12.75">
      <c r="D68" s="85"/>
      <c r="E68" s="85"/>
      <c r="F68" s="85"/>
      <c r="G68" s="84"/>
      <c r="H68" s="84"/>
      <c r="I68" s="84"/>
      <c r="J68" s="84"/>
      <c r="K68" s="84"/>
      <c r="L68" s="84"/>
      <c r="M68" s="84"/>
    </row>
    <row r="69" spans="4:13" ht="12.75">
      <c r="D69" s="85"/>
      <c r="E69" s="85"/>
      <c r="F69" s="85"/>
      <c r="G69" s="84"/>
      <c r="H69" s="84"/>
      <c r="I69" s="84"/>
      <c r="J69" s="84"/>
      <c r="K69" s="84"/>
      <c r="L69" s="84"/>
      <c r="M69" s="84"/>
    </row>
    <row r="70" spans="4:13" ht="12.75">
      <c r="D70" s="85"/>
      <c r="E70" s="85"/>
      <c r="F70" s="85"/>
      <c r="G70" s="84"/>
      <c r="H70" s="84"/>
      <c r="I70" s="84"/>
      <c r="J70" s="84"/>
      <c r="K70" s="84"/>
      <c r="L70" s="84"/>
      <c r="M70" s="84"/>
    </row>
    <row r="71" spans="4:13" ht="12.75">
      <c r="D71" s="85"/>
      <c r="E71" s="85"/>
      <c r="F71" s="85"/>
      <c r="G71" s="84"/>
      <c r="H71" s="84"/>
      <c r="I71" s="84"/>
      <c r="J71" s="84"/>
      <c r="K71" s="84"/>
      <c r="L71" s="84"/>
      <c r="M71" s="84"/>
    </row>
    <row r="72" spans="4:13" ht="12.75">
      <c r="D72" s="85"/>
      <c r="E72" s="85"/>
      <c r="F72" s="85"/>
      <c r="G72" s="84"/>
      <c r="H72" s="84"/>
      <c r="I72" s="84"/>
      <c r="J72" s="84"/>
      <c r="K72" s="84"/>
      <c r="L72" s="84"/>
      <c r="M72" s="84"/>
    </row>
    <row r="73" spans="4:13" ht="12.75">
      <c r="D73" s="85"/>
      <c r="E73" s="85"/>
      <c r="F73" s="85"/>
      <c r="G73" s="84"/>
      <c r="H73" s="84"/>
      <c r="I73" s="84"/>
      <c r="J73" s="84"/>
      <c r="K73" s="84"/>
      <c r="L73" s="84"/>
      <c r="M73" s="84"/>
    </row>
    <row r="74" spans="4:13" ht="12.75">
      <c r="D74" s="85"/>
      <c r="E74" s="85"/>
      <c r="F74" s="85"/>
      <c r="G74" s="84"/>
      <c r="H74" s="84"/>
      <c r="I74" s="84"/>
      <c r="J74" s="84"/>
      <c r="K74" s="84"/>
      <c r="L74" s="84"/>
      <c r="M74" s="84"/>
    </row>
    <row r="75" spans="4:13" ht="12.75">
      <c r="D75" s="85"/>
      <c r="E75" s="85"/>
      <c r="F75" s="85"/>
      <c r="G75" s="84"/>
      <c r="H75" s="84"/>
      <c r="I75" s="84"/>
      <c r="J75" s="84"/>
      <c r="K75" s="84"/>
      <c r="L75" s="84"/>
      <c r="M75" s="84"/>
    </row>
    <row r="76" spans="4:13" ht="12.75">
      <c r="D76" s="85"/>
      <c r="E76" s="85"/>
      <c r="F76" s="85"/>
      <c r="G76" s="84"/>
      <c r="H76" s="84"/>
      <c r="I76" s="84"/>
      <c r="J76" s="84"/>
      <c r="K76" s="84"/>
      <c r="L76" s="84"/>
      <c r="M76" s="84"/>
    </row>
    <row r="77" spans="4:13" ht="12.75">
      <c r="D77" s="85"/>
      <c r="E77" s="85"/>
      <c r="F77" s="85"/>
      <c r="G77" s="84"/>
      <c r="H77" s="84"/>
      <c r="I77" s="84"/>
      <c r="J77" s="84"/>
      <c r="K77" s="84"/>
      <c r="L77" s="84"/>
      <c r="M77" s="84"/>
    </row>
    <row r="78" spans="4:13" ht="12.75">
      <c r="D78" s="85"/>
      <c r="E78" s="85"/>
      <c r="F78" s="85"/>
      <c r="G78" s="84"/>
      <c r="H78" s="84"/>
      <c r="I78" s="84"/>
      <c r="J78" s="84"/>
      <c r="K78" s="84"/>
      <c r="L78" s="84"/>
      <c r="M78" s="84"/>
    </row>
    <row r="79" spans="4:13" ht="12.75">
      <c r="D79" s="85"/>
      <c r="E79" s="85"/>
      <c r="F79" s="85"/>
      <c r="G79" s="84"/>
      <c r="H79" s="84"/>
      <c r="I79" s="84"/>
      <c r="J79" s="84"/>
      <c r="K79" s="84"/>
      <c r="L79" s="84"/>
      <c r="M79" s="84"/>
    </row>
    <row r="80" spans="4:13" ht="12.75">
      <c r="D80" s="85"/>
      <c r="E80" s="85"/>
      <c r="F80" s="85"/>
      <c r="G80" s="84"/>
      <c r="H80" s="84"/>
      <c r="I80" s="84"/>
      <c r="J80" s="84"/>
      <c r="K80" s="84"/>
      <c r="L80" s="84"/>
      <c r="M80" s="84"/>
    </row>
    <row r="81" spans="4:13" ht="12.75">
      <c r="D81" s="85"/>
      <c r="E81" s="85"/>
      <c r="F81" s="85"/>
      <c r="G81" s="84"/>
      <c r="H81" s="84"/>
      <c r="I81" s="84"/>
      <c r="J81" s="84"/>
      <c r="K81" s="84"/>
      <c r="L81" s="84"/>
      <c r="M81" s="84"/>
    </row>
  </sheetData>
  <sheetProtection/>
  <mergeCells count="14">
    <mergeCell ref="M6:M7"/>
    <mergeCell ref="J1:M1"/>
    <mergeCell ref="J2:M2"/>
    <mergeCell ref="J3:M3"/>
    <mergeCell ref="J4:M4"/>
    <mergeCell ref="A5:M5"/>
    <mergeCell ref="A6:A7"/>
    <mergeCell ref="B6:B7"/>
    <mergeCell ref="L6:L7"/>
    <mergeCell ref="D6:F6"/>
    <mergeCell ref="H6:I6"/>
    <mergeCell ref="J6:J7"/>
    <mergeCell ref="K6:K7"/>
    <mergeCell ref="G6:G7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="80" zoomScaleNormal="80" workbookViewId="0" topLeftCell="A1">
      <selection activeCell="A1" sqref="A1:N1"/>
    </sheetView>
  </sheetViews>
  <sheetFormatPr defaultColWidth="9.00390625" defaultRowHeight="12.75"/>
  <cols>
    <col min="1" max="1" width="34.00390625" style="3" customWidth="1"/>
    <col min="2" max="2" width="24.875" style="3" hidden="1" customWidth="1"/>
    <col min="3" max="3" width="9.75390625" style="11" customWidth="1"/>
    <col min="4" max="4" width="9.75390625" style="4" customWidth="1"/>
    <col min="5" max="5" width="9.00390625" style="3" customWidth="1"/>
    <col min="6" max="6" width="7.875" style="1" customWidth="1"/>
    <col min="7" max="7" width="8.375" style="2" customWidth="1"/>
    <col min="8" max="8" width="8.125" style="2" customWidth="1"/>
    <col min="9" max="9" width="11.75390625" style="3" customWidth="1"/>
    <col min="10" max="10" width="11.25390625" style="3" customWidth="1"/>
    <col min="11" max="11" width="6.75390625" style="3" customWidth="1"/>
    <col min="12" max="13" width="10.875" style="3" bestFit="1" customWidth="1"/>
    <col min="14" max="14" width="7.75390625" style="3" customWidth="1"/>
    <col min="15" max="16384" width="9.125" style="3" customWidth="1"/>
  </cols>
  <sheetData>
    <row r="1" spans="1:14" s="15" customFormat="1" ht="28.5" customHeight="1">
      <c r="A1" s="98" t="s">
        <v>181</v>
      </c>
      <c r="B1" s="99"/>
      <c r="C1" s="92"/>
      <c r="D1" s="92"/>
      <c r="E1" s="92"/>
      <c r="F1" s="92"/>
      <c r="G1" s="92"/>
      <c r="H1" s="92"/>
      <c r="I1" s="100"/>
      <c r="J1" s="100"/>
      <c r="K1" s="100"/>
      <c r="L1" s="100"/>
      <c r="M1" s="100"/>
      <c r="N1" s="100"/>
    </row>
    <row r="2" spans="1:14" s="15" customFormat="1" ht="18.75" customHeight="1">
      <c r="A2" s="21"/>
      <c r="B2" s="32"/>
      <c r="C2" s="101" t="s">
        <v>1</v>
      </c>
      <c r="D2" s="102"/>
      <c r="E2" s="102"/>
      <c r="F2" s="103"/>
      <c r="G2" s="104"/>
      <c r="H2" s="105" t="s">
        <v>26</v>
      </c>
      <c r="I2" s="86" t="s">
        <v>19</v>
      </c>
      <c r="J2" s="87"/>
      <c r="K2" s="88" t="s">
        <v>2</v>
      </c>
      <c r="L2" s="88" t="s">
        <v>3</v>
      </c>
      <c r="M2" s="88" t="s">
        <v>4</v>
      </c>
      <c r="N2" s="88" t="s">
        <v>7</v>
      </c>
    </row>
    <row r="3" spans="1:14" s="5" customFormat="1" ht="117" customHeight="1">
      <c r="A3" s="21" t="s">
        <v>0</v>
      </c>
      <c r="B3" s="21"/>
      <c r="C3" s="26" t="s">
        <v>66</v>
      </c>
      <c r="D3" s="16" t="s">
        <v>22</v>
      </c>
      <c r="E3" s="17" t="s">
        <v>23</v>
      </c>
      <c r="F3" s="9" t="s">
        <v>24</v>
      </c>
      <c r="G3" s="6" t="s">
        <v>25</v>
      </c>
      <c r="H3" s="106"/>
      <c r="I3" s="6" t="s">
        <v>6</v>
      </c>
      <c r="J3" s="6" t="s">
        <v>20</v>
      </c>
      <c r="K3" s="88"/>
      <c r="L3" s="88"/>
      <c r="M3" s="88"/>
      <c r="N3" s="88"/>
    </row>
    <row r="4" spans="1:14" s="10" customFormat="1" ht="25.5">
      <c r="A4" s="20" t="s">
        <v>27</v>
      </c>
      <c r="B4" s="20"/>
      <c r="C4" s="35">
        <f>D4+E4+F4+G4</f>
        <v>10436</v>
      </c>
      <c r="D4" s="35">
        <f>D5+D6+D7</f>
        <v>10404</v>
      </c>
      <c r="E4" s="35">
        <f>E5+E6+E7</f>
        <v>32</v>
      </c>
      <c r="F4" s="35">
        <f aca="true" t="shared" si="0" ref="F4:N4">F5+F6+F7</f>
        <v>0</v>
      </c>
      <c r="G4" s="35">
        <f t="shared" si="0"/>
        <v>0</v>
      </c>
      <c r="H4" s="35">
        <f t="shared" si="0"/>
        <v>7.59</v>
      </c>
      <c r="I4" s="35">
        <f t="shared" si="0"/>
        <v>789663.6</v>
      </c>
      <c r="J4" s="35">
        <f t="shared" si="0"/>
        <v>789663.6</v>
      </c>
      <c r="K4" s="28"/>
      <c r="L4" s="35">
        <f t="shared" si="0"/>
        <v>2368.9908</v>
      </c>
      <c r="M4" s="35">
        <f t="shared" si="0"/>
        <v>2301</v>
      </c>
      <c r="N4" s="35">
        <f t="shared" si="0"/>
        <v>67.99080000000004</v>
      </c>
    </row>
    <row r="5" spans="1:14" s="5" customFormat="1" ht="25.5" hidden="1">
      <c r="A5" s="19" t="s">
        <v>29</v>
      </c>
      <c r="B5" s="19"/>
      <c r="C5" s="36">
        <f>D5+E5+F5+G5</f>
        <v>0</v>
      </c>
      <c r="D5" s="36"/>
      <c r="E5" s="34"/>
      <c r="F5" s="37"/>
      <c r="G5" s="36"/>
      <c r="H5" s="36"/>
      <c r="I5" s="36"/>
      <c r="J5" s="36"/>
      <c r="K5" s="25"/>
      <c r="L5" s="36"/>
      <c r="M5" s="36"/>
      <c r="N5" s="36"/>
    </row>
    <row r="6" spans="1:14" s="5" customFormat="1" ht="12.75">
      <c r="A6" s="19" t="s">
        <v>31</v>
      </c>
      <c r="B6" s="19"/>
      <c r="C6" s="36">
        <f>D6+E6+F6+G6</f>
        <v>10404</v>
      </c>
      <c r="D6" s="36" t="s">
        <v>28</v>
      </c>
      <c r="E6" s="34"/>
      <c r="F6" s="37"/>
      <c r="G6" s="36"/>
      <c r="H6" s="36">
        <v>7.59</v>
      </c>
      <c r="I6" s="36">
        <f aca="true" t="shared" si="1" ref="I6:I48">C6*H6*10</f>
        <v>789663.6</v>
      </c>
      <c r="J6" s="36">
        <f>D6*H6*10</f>
        <v>789663.6</v>
      </c>
      <c r="K6" s="31">
        <v>0.003</v>
      </c>
      <c r="L6" s="36">
        <f>I6*K6</f>
        <v>2368.9908</v>
      </c>
      <c r="M6" s="36">
        <v>2301</v>
      </c>
      <c r="N6" s="36">
        <f>L6-M6</f>
        <v>67.99080000000004</v>
      </c>
    </row>
    <row r="7" spans="1:14" s="5" customFormat="1" ht="24" customHeight="1">
      <c r="A7" s="19" t="s">
        <v>86</v>
      </c>
      <c r="B7" s="19"/>
      <c r="C7" s="36">
        <v>32</v>
      </c>
      <c r="D7" s="38"/>
      <c r="E7" s="38">
        <v>32</v>
      </c>
      <c r="F7" s="37"/>
      <c r="G7" s="36"/>
      <c r="H7" s="36"/>
      <c r="I7" s="36">
        <f t="shared" si="1"/>
        <v>0</v>
      </c>
      <c r="J7" s="36">
        <f>D7*H7</f>
        <v>0</v>
      </c>
      <c r="K7" s="25"/>
      <c r="L7" s="36">
        <f>I7*K7</f>
        <v>0</v>
      </c>
      <c r="M7" s="39">
        <v>0</v>
      </c>
      <c r="N7" s="39"/>
    </row>
    <row r="8" spans="1:14" s="10" customFormat="1" ht="28.5" customHeight="1">
      <c r="A8" s="20" t="s">
        <v>32</v>
      </c>
      <c r="B8" s="20"/>
      <c r="C8" s="35">
        <f>D8+E8+F8+G8</f>
        <v>316</v>
      </c>
      <c r="D8" s="34">
        <f aca="true" t="shared" si="2" ref="D8:J8">D9+D10+D13+D17+D18+D19+D21+D23+D24+D25</f>
        <v>195.85999999999999</v>
      </c>
      <c r="E8" s="34">
        <f t="shared" si="2"/>
        <v>85.33999999999999</v>
      </c>
      <c r="F8" s="34">
        <f t="shared" si="2"/>
        <v>0</v>
      </c>
      <c r="G8" s="34">
        <f t="shared" si="2"/>
        <v>34.8</v>
      </c>
      <c r="H8" s="34">
        <f t="shared" si="2"/>
        <v>6681.500000000001</v>
      </c>
      <c r="I8" s="34">
        <f t="shared" si="2"/>
        <v>179634.33609999996</v>
      </c>
      <c r="J8" s="34">
        <f t="shared" si="2"/>
        <v>170674.91609999997</v>
      </c>
      <c r="K8" s="14"/>
      <c r="L8" s="34">
        <f>L9+L10+L13+L17+L18+L19+L21+L23+L24+L25</f>
        <v>642.4994999</v>
      </c>
      <c r="M8" s="34">
        <f>M9+M10+M13+M17+M18+M19+M21+M23+M24+M25</f>
        <v>106</v>
      </c>
      <c r="N8" s="34">
        <f>N9+N10+N13+N17+N18+N19+N21+N23+N24+N25</f>
        <v>536.4994999</v>
      </c>
    </row>
    <row r="9" spans="1:14" s="5" customFormat="1" ht="40.5" customHeight="1">
      <c r="A9" s="19" t="s">
        <v>33</v>
      </c>
      <c r="B9" s="7" t="s">
        <v>10</v>
      </c>
      <c r="C9" s="36">
        <f>D9+E9+F9+G9</f>
        <v>18.6</v>
      </c>
      <c r="D9" s="36"/>
      <c r="E9" s="38"/>
      <c r="F9" s="37"/>
      <c r="G9" s="36">
        <v>18.6</v>
      </c>
      <c r="H9" s="36"/>
      <c r="I9" s="36">
        <f t="shared" si="1"/>
        <v>0</v>
      </c>
      <c r="J9" s="36">
        <f>D9*H9*10</f>
        <v>0</v>
      </c>
      <c r="K9" s="31"/>
      <c r="L9" s="36">
        <f>J9*K9</f>
        <v>0</v>
      </c>
      <c r="M9" s="39">
        <v>0</v>
      </c>
      <c r="N9" s="39"/>
    </row>
    <row r="10" spans="1:14" s="5" customFormat="1" ht="51.75" customHeight="1">
      <c r="A10" s="19" t="s">
        <v>34</v>
      </c>
      <c r="B10" s="7" t="s">
        <v>11</v>
      </c>
      <c r="C10" s="36">
        <f>D10+E10+F10+G10</f>
        <v>185.0687</v>
      </c>
      <c r="D10" s="36" t="s">
        <v>35</v>
      </c>
      <c r="E10" s="38">
        <v>0.09</v>
      </c>
      <c r="F10" s="37"/>
      <c r="G10" s="36"/>
      <c r="H10" s="36">
        <v>85.6</v>
      </c>
      <c r="I10" s="36">
        <f t="shared" si="1"/>
        <v>158418.80719999998</v>
      </c>
      <c r="J10" s="36">
        <f>D10*H10*10</f>
        <v>158341.7672</v>
      </c>
      <c r="K10" s="31">
        <v>0.003</v>
      </c>
      <c r="L10" s="36">
        <f>J10*K10</f>
        <v>475.02530160000003</v>
      </c>
      <c r="M10" s="39">
        <v>106</v>
      </c>
      <c r="N10" s="39">
        <f>L10-M10</f>
        <v>369.02530160000003</v>
      </c>
    </row>
    <row r="11" spans="1:14" s="5" customFormat="1" ht="27.75" customHeight="1" hidden="1">
      <c r="A11" s="19" t="s">
        <v>67</v>
      </c>
      <c r="B11" s="19"/>
      <c r="C11" s="36"/>
      <c r="D11" s="36"/>
      <c r="E11" s="38"/>
      <c r="F11" s="37"/>
      <c r="G11" s="36"/>
      <c r="H11" s="36"/>
      <c r="I11" s="36"/>
      <c r="J11" s="36"/>
      <c r="K11" s="31"/>
      <c r="L11" s="36"/>
      <c r="M11" s="39"/>
      <c r="N11" s="39"/>
    </row>
    <row r="12" spans="1:14" s="5" customFormat="1" ht="38.25" customHeight="1" hidden="1">
      <c r="A12" s="19" t="s">
        <v>68</v>
      </c>
      <c r="B12" s="19"/>
      <c r="C12" s="36"/>
      <c r="D12" s="36"/>
      <c r="E12" s="38"/>
      <c r="F12" s="37"/>
      <c r="G12" s="36"/>
      <c r="H12" s="36"/>
      <c r="I12" s="36"/>
      <c r="J12" s="36"/>
      <c r="K12" s="31"/>
      <c r="L12" s="36"/>
      <c r="M12" s="39"/>
      <c r="N12" s="39"/>
    </row>
    <row r="13" spans="1:14" s="5" customFormat="1" ht="51">
      <c r="A13" s="19" t="s">
        <v>36</v>
      </c>
      <c r="B13" s="19"/>
      <c r="C13" s="36">
        <f>D13+E13+F13+G13</f>
        <v>1.4024</v>
      </c>
      <c r="D13" s="36" t="s">
        <v>37</v>
      </c>
      <c r="E13" s="38">
        <v>0.9</v>
      </c>
      <c r="F13" s="37"/>
      <c r="G13" s="36"/>
      <c r="H13" s="36">
        <v>256.5</v>
      </c>
      <c r="I13" s="36">
        <f t="shared" si="1"/>
        <v>3597.156</v>
      </c>
      <c r="J13" s="36">
        <f>D13*H13*10</f>
        <v>1288.656</v>
      </c>
      <c r="K13" s="31">
        <v>0.015</v>
      </c>
      <c r="L13" s="36">
        <f>J13*K13</f>
        <v>19.329839999999997</v>
      </c>
      <c r="M13" s="39"/>
      <c r="N13" s="39">
        <f>L13-M13</f>
        <v>19.329839999999997</v>
      </c>
    </row>
    <row r="14" spans="1:14" s="5" customFormat="1" ht="38.25" hidden="1">
      <c r="A14" s="19" t="s">
        <v>69</v>
      </c>
      <c r="B14" s="19"/>
      <c r="C14" s="36"/>
      <c r="D14" s="36"/>
      <c r="E14" s="38"/>
      <c r="F14" s="37"/>
      <c r="G14" s="36"/>
      <c r="H14" s="36"/>
      <c r="I14" s="36"/>
      <c r="J14" s="36"/>
      <c r="K14" s="31"/>
      <c r="L14" s="36"/>
      <c r="M14" s="39"/>
      <c r="N14" s="39"/>
    </row>
    <row r="15" spans="1:14" s="5" customFormat="1" ht="51" hidden="1">
      <c r="A15" s="19" t="s">
        <v>21</v>
      </c>
      <c r="B15" s="19"/>
      <c r="C15" s="36"/>
      <c r="D15" s="36"/>
      <c r="E15" s="38"/>
      <c r="F15" s="37"/>
      <c r="G15" s="36"/>
      <c r="H15" s="36"/>
      <c r="I15" s="36"/>
      <c r="J15" s="36"/>
      <c r="K15" s="31"/>
      <c r="L15" s="36"/>
      <c r="M15" s="39"/>
      <c r="N15" s="39"/>
    </row>
    <row r="16" spans="1:14" s="5" customFormat="1" ht="51" hidden="1">
      <c r="A16" s="19" t="s">
        <v>70</v>
      </c>
      <c r="B16" s="19"/>
      <c r="C16" s="36"/>
      <c r="D16" s="36"/>
      <c r="E16" s="38"/>
      <c r="F16" s="37"/>
      <c r="G16" s="36"/>
      <c r="H16" s="36"/>
      <c r="I16" s="36"/>
      <c r="J16" s="36"/>
      <c r="K16" s="31"/>
      <c r="L16" s="36"/>
      <c r="M16" s="39"/>
      <c r="N16" s="39"/>
    </row>
    <row r="17" spans="1:14" s="5" customFormat="1" ht="63" customHeight="1">
      <c r="A17" s="19" t="s">
        <v>38</v>
      </c>
      <c r="B17" s="7" t="s">
        <v>18</v>
      </c>
      <c r="C17" s="36">
        <f>D17+E17+F17+G17</f>
        <v>2.1655</v>
      </c>
      <c r="D17" s="36" t="s">
        <v>39</v>
      </c>
      <c r="E17" s="38">
        <v>0.2</v>
      </c>
      <c r="F17" s="37"/>
      <c r="G17" s="36"/>
      <c r="H17" s="36">
        <v>90</v>
      </c>
      <c r="I17" s="36">
        <f t="shared" si="1"/>
        <v>1948.95</v>
      </c>
      <c r="J17" s="36">
        <f>D17*H17*10</f>
        <v>1768.95</v>
      </c>
      <c r="K17" s="31">
        <v>0.015</v>
      </c>
      <c r="L17" s="36">
        <f>J17*K17</f>
        <v>26.53425</v>
      </c>
      <c r="M17" s="39"/>
      <c r="N17" s="39">
        <f>L17-M17</f>
        <v>26.53425</v>
      </c>
    </row>
    <row r="18" spans="1:14" s="5" customFormat="1" ht="51">
      <c r="A18" s="19" t="s">
        <v>40</v>
      </c>
      <c r="B18" s="7" t="s">
        <v>12</v>
      </c>
      <c r="C18" s="36">
        <f>D18+E18+F18+G18</f>
        <v>0.015</v>
      </c>
      <c r="D18" s="36" t="s">
        <v>41</v>
      </c>
      <c r="E18" s="38"/>
      <c r="F18" s="37"/>
      <c r="G18" s="36"/>
      <c r="H18" s="36">
        <v>5288.3</v>
      </c>
      <c r="I18" s="36">
        <f t="shared" si="1"/>
        <v>793.245</v>
      </c>
      <c r="J18" s="36">
        <f>D18*H18*10</f>
        <v>793.245</v>
      </c>
      <c r="K18" s="31">
        <v>0.015</v>
      </c>
      <c r="L18" s="36">
        <f>J18*K18</f>
        <v>11.898674999999999</v>
      </c>
      <c r="M18" s="39"/>
      <c r="N18" s="39">
        <f>L18-M18</f>
        <v>11.898674999999999</v>
      </c>
    </row>
    <row r="19" spans="1:14" s="5" customFormat="1" ht="76.5">
      <c r="A19" s="19" t="s">
        <v>42</v>
      </c>
      <c r="B19" s="7" t="s">
        <v>13</v>
      </c>
      <c r="C19" s="36">
        <f>D19+E19+F19+G19</f>
        <v>0.0061</v>
      </c>
      <c r="D19" s="36" t="s">
        <v>43</v>
      </c>
      <c r="E19" s="34"/>
      <c r="F19" s="37"/>
      <c r="G19" s="36"/>
      <c r="H19" s="36">
        <v>842.3</v>
      </c>
      <c r="I19" s="36">
        <f t="shared" si="1"/>
        <v>51.3803</v>
      </c>
      <c r="J19" s="36">
        <f>D19*H19*10</f>
        <v>51.3803</v>
      </c>
      <c r="K19" s="31">
        <v>0.015</v>
      </c>
      <c r="L19" s="36">
        <f>J19*K19</f>
        <v>0.7707044999999999</v>
      </c>
      <c r="M19" s="39"/>
      <c r="N19" s="39">
        <f>L19-M19</f>
        <v>0.7707044999999999</v>
      </c>
    </row>
    <row r="20" spans="1:14" s="5" customFormat="1" ht="38.25" hidden="1">
      <c r="A20" s="19" t="s">
        <v>71</v>
      </c>
      <c r="B20" s="19"/>
      <c r="C20" s="36"/>
      <c r="D20" s="36"/>
      <c r="E20" s="34"/>
      <c r="F20" s="37"/>
      <c r="G20" s="36"/>
      <c r="H20" s="36"/>
      <c r="I20" s="36"/>
      <c r="J20" s="36"/>
      <c r="K20" s="31"/>
      <c r="L20" s="36"/>
      <c r="M20" s="39"/>
      <c r="N20" s="39"/>
    </row>
    <row r="21" spans="1:14" s="5" customFormat="1" ht="38.25" customHeight="1">
      <c r="A21" s="19" t="s">
        <v>44</v>
      </c>
      <c r="B21" s="19"/>
      <c r="C21" s="36">
        <f>D21+E21+F21+G21</f>
        <v>0.02</v>
      </c>
      <c r="D21" s="36"/>
      <c r="E21" s="34">
        <v>0.02</v>
      </c>
      <c r="F21" s="37"/>
      <c r="G21" s="36"/>
      <c r="H21" s="36"/>
      <c r="I21" s="36">
        <f t="shared" si="1"/>
        <v>0</v>
      </c>
      <c r="J21" s="36">
        <f>D21*H21*10</f>
        <v>0</v>
      </c>
      <c r="K21" s="31"/>
      <c r="L21" s="36">
        <f>J21*K21</f>
        <v>0</v>
      </c>
      <c r="M21" s="39"/>
      <c r="N21" s="39">
        <f>L21-M21</f>
        <v>0</v>
      </c>
    </row>
    <row r="22" spans="1:14" s="5" customFormat="1" ht="63.75" hidden="1">
      <c r="A22" s="19" t="s">
        <v>72</v>
      </c>
      <c r="B22" s="19"/>
      <c r="C22" s="36"/>
      <c r="D22" s="36"/>
      <c r="E22" s="34"/>
      <c r="F22" s="37"/>
      <c r="G22" s="36"/>
      <c r="H22" s="36"/>
      <c r="I22" s="36"/>
      <c r="J22" s="36"/>
      <c r="K22" s="31"/>
      <c r="L22" s="36"/>
      <c r="M22" s="39"/>
      <c r="N22" s="39"/>
    </row>
    <row r="23" spans="1:14" s="5" customFormat="1" ht="75.75" customHeight="1">
      <c r="A23" s="19" t="s">
        <v>45</v>
      </c>
      <c r="B23" s="7" t="s">
        <v>87</v>
      </c>
      <c r="C23" s="36">
        <f>D23+E23+F23+G23</f>
        <v>85</v>
      </c>
      <c r="D23" s="36" t="s">
        <v>46</v>
      </c>
      <c r="E23" s="34">
        <v>84.13</v>
      </c>
      <c r="F23" s="37"/>
      <c r="G23" s="36"/>
      <c r="H23" s="36">
        <v>7.6</v>
      </c>
      <c r="I23" s="36">
        <f t="shared" si="1"/>
        <v>6460</v>
      </c>
      <c r="J23" s="36">
        <f>D23*H23*10</f>
        <v>66.12</v>
      </c>
      <c r="K23" s="31">
        <v>0.003</v>
      </c>
      <c r="L23" s="36">
        <f>J23*K23</f>
        <v>0.19836</v>
      </c>
      <c r="M23" s="39"/>
      <c r="N23" s="39">
        <f>L23-M23</f>
        <v>0.19836</v>
      </c>
    </row>
    <row r="24" spans="1:14" s="5" customFormat="1" ht="63.75" customHeight="1">
      <c r="A24" s="19" t="s">
        <v>47</v>
      </c>
      <c r="B24" s="19"/>
      <c r="C24" s="36">
        <f>D24+E24+F24+G24</f>
        <v>16.2</v>
      </c>
      <c r="D24" s="36"/>
      <c r="E24" s="34"/>
      <c r="F24" s="37"/>
      <c r="G24" s="36">
        <v>16.2</v>
      </c>
      <c r="H24" s="36"/>
      <c r="I24" s="36">
        <f t="shared" si="1"/>
        <v>0</v>
      </c>
      <c r="J24" s="36">
        <f>D24*H24*10</f>
        <v>0</v>
      </c>
      <c r="K24" s="31"/>
      <c r="L24" s="36">
        <f>J24*K24</f>
        <v>0</v>
      </c>
      <c r="M24" s="39"/>
      <c r="N24" s="39">
        <f>L24-M24</f>
        <v>0</v>
      </c>
    </row>
    <row r="25" spans="1:14" s="5" customFormat="1" ht="137.25" customHeight="1">
      <c r="A25" s="19" t="s">
        <v>48</v>
      </c>
      <c r="B25" s="7" t="s">
        <v>17</v>
      </c>
      <c r="C25" s="36">
        <f>D25+E25+F25+G25</f>
        <v>7.5223</v>
      </c>
      <c r="D25" s="36" t="s">
        <v>49</v>
      </c>
      <c r="E25" s="34"/>
      <c r="F25" s="37"/>
      <c r="G25" s="36"/>
      <c r="H25" s="36">
        <v>111.2</v>
      </c>
      <c r="I25" s="36">
        <f t="shared" si="1"/>
        <v>8364.7976</v>
      </c>
      <c r="J25" s="36">
        <f>D25*H25*10</f>
        <v>8364.7976</v>
      </c>
      <c r="K25" s="31">
        <v>0.013</v>
      </c>
      <c r="L25" s="36">
        <f>J25*K25</f>
        <v>108.7423688</v>
      </c>
      <c r="M25" s="39"/>
      <c r="N25" s="39">
        <f>L25-M25</f>
        <v>108.7423688</v>
      </c>
    </row>
    <row r="26" spans="1:14" s="10" customFormat="1" ht="42" customHeight="1">
      <c r="A26" s="20" t="s">
        <v>50</v>
      </c>
      <c r="B26" s="20"/>
      <c r="C26" s="35">
        <f>C27+C28+C29+C38</f>
        <v>711.9399999999999</v>
      </c>
      <c r="D26" s="35">
        <f aca="true" t="shared" si="3" ref="D26:N26">D27+D28+D29+D38</f>
        <v>699.22</v>
      </c>
      <c r="E26" s="35">
        <f t="shared" si="3"/>
        <v>3</v>
      </c>
      <c r="F26" s="35">
        <f t="shared" si="3"/>
        <v>0</v>
      </c>
      <c r="G26" s="35">
        <f t="shared" si="3"/>
        <v>9.72</v>
      </c>
      <c r="H26" s="35">
        <f t="shared" si="3"/>
        <v>22.799999999999997</v>
      </c>
      <c r="I26" s="35">
        <f t="shared" si="3"/>
        <v>53368.71999999999</v>
      </c>
      <c r="J26" s="35">
        <f t="shared" si="3"/>
        <v>53140.71999999999</v>
      </c>
      <c r="K26" s="28"/>
      <c r="L26" s="35">
        <f t="shared" si="3"/>
        <v>797.1107999999998</v>
      </c>
      <c r="M26" s="35">
        <f t="shared" si="3"/>
        <v>713.1</v>
      </c>
      <c r="N26" s="35">
        <f t="shared" si="3"/>
        <v>84.01079999999976</v>
      </c>
    </row>
    <row r="27" spans="1:14" s="5" customFormat="1" ht="28.5" customHeight="1">
      <c r="A27" s="19" t="s">
        <v>51</v>
      </c>
      <c r="B27" s="9" t="s">
        <v>14</v>
      </c>
      <c r="C27" s="36">
        <f>D27+E27+F27+G27</f>
        <v>76</v>
      </c>
      <c r="D27" s="36" t="s">
        <v>52</v>
      </c>
      <c r="E27" s="34">
        <v>3</v>
      </c>
      <c r="F27" s="37"/>
      <c r="G27" s="36"/>
      <c r="H27" s="36">
        <v>7.6</v>
      </c>
      <c r="I27" s="36">
        <f t="shared" si="1"/>
        <v>5776</v>
      </c>
      <c r="J27" s="36">
        <f>D27*H27*10</f>
        <v>5548</v>
      </c>
      <c r="K27" s="31">
        <v>0.015</v>
      </c>
      <c r="L27" s="36">
        <f>J27*K27</f>
        <v>83.22</v>
      </c>
      <c r="M27" s="39"/>
      <c r="N27" s="39">
        <f>L27-M27</f>
        <v>83.22</v>
      </c>
    </row>
    <row r="28" spans="1:14" s="5" customFormat="1" ht="38.25" customHeight="1">
      <c r="A28" s="19" t="s">
        <v>53</v>
      </c>
      <c r="B28" s="9" t="s">
        <v>15</v>
      </c>
      <c r="C28" s="36">
        <f>D28+E28+F28+G28</f>
        <v>0.7</v>
      </c>
      <c r="D28" s="36" t="s">
        <v>54</v>
      </c>
      <c r="E28" s="34"/>
      <c r="F28" s="37"/>
      <c r="G28" s="36"/>
      <c r="H28" s="36">
        <v>7.6</v>
      </c>
      <c r="I28" s="36">
        <f t="shared" si="1"/>
        <v>53.199999999999996</v>
      </c>
      <c r="J28" s="36">
        <f>D28*H28*10</f>
        <v>53.199999999999996</v>
      </c>
      <c r="K28" s="31">
        <v>0.015</v>
      </c>
      <c r="L28" s="36">
        <f>J28*K28</f>
        <v>0.7979999999999999</v>
      </c>
      <c r="M28" s="39"/>
      <c r="N28" s="39">
        <f>L28-M28</f>
        <v>0.7979999999999999</v>
      </c>
    </row>
    <row r="29" spans="1:14" s="10" customFormat="1" ht="14.25" customHeight="1">
      <c r="A29" s="20" t="s">
        <v>55</v>
      </c>
      <c r="B29" s="20"/>
      <c r="C29" s="35">
        <f>C30+C31+C32+C33+C34</f>
        <v>9.72</v>
      </c>
      <c r="D29" s="35">
        <f aca="true" t="shared" si="4" ref="D29:N29">D30+D31+D32+D33+D34</f>
        <v>0</v>
      </c>
      <c r="E29" s="35">
        <f t="shared" si="4"/>
        <v>0</v>
      </c>
      <c r="F29" s="35">
        <f t="shared" si="4"/>
        <v>0</v>
      </c>
      <c r="G29" s="35">
        <f t="shared" si="4"/>
        <v>9.72</v>
      </c>
      <c r="H29" s="35">
        <f t="shared" si="4"/>
        <v>0</v>
      </c>
      <c r="I29" s="35">
        <f t="shared" si="4"/>
        <v>0</v>
      </c>
      <c r="J29" s="35">
        <f t="shared" si="4"/>
        <v>0</v>
      </c>
      <c r="K29" s="28"/>
      <c r="L29" s="35">
        <f t="shared" si="4"/>
        <v>0</v>
      </c>
      <c r="M29" s="35">
        <f t="shared" si="4"/>
        <v>0</v>
      </c>
      <c r="N29" s="35">
        <f t="shared" si="4"/>
        <v>0</v>
      </c>
    </row>
    <row r="30" spans="1:14" s="5" customFormat="1" ht="12.75" customHeight="1">
      <c r="A30" s="19" t="s">
        <v>73</v>
      </c>
      <c r="B30" s="19"/>
      <c r="C30" s="35"/>
      <c r="D30" s="36"/>
      <c r="E30" s="34"/>
      <c r="F30" s="37"/>
      <c r="G30" s="36"/>
      <c r="H30" s="36"/>
      <c r="I30" s="36"/>
      <c r="J30" s="36"/>
      <c r="K30" s="31"/>
      <c r="L30" s="36"/>
      <c r="M30" s="39"/>
      <c r="N30" s="39"/>
    </row>
    <row r="31" spans="1:14" s="5" customFormat="1" ht="13.5" customHeight="1">
      <c r="A31" s="19" t="s">
        <v>56</v>
      </c>
      <c r="B31" s="19"/>
      <c r="C31" s="36">
        <f>D31+E31+F31+G31</f>
        <v>9.15</v>
      </c>
      <c r="D31" s="36"/>
      <c r="E31" s="34"/>
      <c r="F31" s="37"/>
      <c r="G31" s="36">
        <v>9.15</v>
      </c>
      <c r="H31" s="36"/>
      <c r="I31" s="36">
        <f t="shared" si="1"/>
        <v>0</v>
      </c>
      <c r="J31" s="36">
        <f>D31*H31*10</f>
        <v>0</v>
      </c>
      <c r="K31" s="31"/>
      <c r="L31" s="36">
        <f>J31*K31</f>
        <v>0</v>
      </c>
      <c r="M31" s="39"/>
      <c r="N31" s="39">
        <f>L31-M31</f>
        <v>0</v>
      </c>
    </row>
    <row r="32" spans="1:14" s="5" customFormat="1" ht="10.5" customHeight="1">
      <c r="A32" s="19" t="s">
        <v>74</v>
      </c>
      <c r="B32" s="19"/>
      <c r="C32" s="36"/>
      <c r="D32" s="36"/>
      <c r="E32" s="34"/>
      <c r="F32" s="37"/>
      <c r="G32" s="36"/>
      <c r="H32" s="36"/>
      <c r="I32" s="36"/>
      <c r="J32" s="36"/>
      <c r="K32" s="31"/>
      <c r="L32" s="36"/>
      <c r="M32" s="39"/>
      <c r="N32" s="39"/>
    </row>
    <row r="33" spans="1:14" s="5" customFormat="1" ht="9.75" customHeight="1">
      <c r="A33" s="19" t="s">
        <v>75</v>
      </c>
      <c r="B33" s="19"/>
      <c r="C33" s="36"/>
      <c r="D33" s="36"/>
      <c r="E33" s="34"/>
      <c r="F33" s="37"/>
      <c r="G33" s="36"/>
      <c r="H33" s="36"/>
      <c r="I33" s="36"/>
      <c r="J33" s="36"/>
      <c r="K33" s="31"/>
      <c r="L33" s="36"/>
      <c r="M33" s="39"/>
      <c r="N33" s="39"/>
    </row>
    <row r="34" spans="1:14" s="5" customFormat="1" ht="12.75" customHeight="1">
      <c r="A34" s="19" t="s">
        <v>57</v>
      </c>
      <c r="B34" s="19"/>
      <c r="C34" s="36">
        <f>D34+E34+F34+G34</f>
        <v>0.57</v>
      </c>
      <c r="D34" s="36"/>
      <c r="E34" s="34"/>
      <c r="F34" s="37"/>
      <c r="G34" s="36">
        <v>0.57</v>
      </c>
      <c r="H34" s="36"/>
      <c r="I34" s="36">
        <f t="shared" si="1"/>
        <v>0</v>
      </c>
      <c r="J34" s="36">
        <f>D34*H34*10</f>
        <v>0</v>
      </c>
      <c r="K34" s="31"/>
      <c r="L34" s="36">
        <f>J34*K34</f>
        <v>0</v>
      </c>
      <c r="M34" s="39"/>
      <c r="N34" s="39">
        <f>L34-M34</f>
        <v>0</v>
      </c>
    </row>
    <row r="35" spans="1:14" s="5" customFormat="1" ht="24" customHeight="1" hidden="1">
      <c r="A35" s="19" t="s">
        <v>76</v>
      </c>
      <c r="B35" s="19"/>
      <c r="C35" s="36"/>
      <c r="D35" s="36"/>
      <c r="E35" s="34"/>
      <c r="F35" s="37"/>
      <c r="G35" s="36"/>
      <c r="H35" s="36"/>
      <c r="I35" s="36"/>
      <c r="J35" s="36"/>
      <c r="K35" s="31"/>
      <c r="L35" s="36"/>
      <c r="M35" s="39"/>
      <c r="N35" s="39"/>
    </row>
    <row r="36" spans="1:14" s="5" customFormat="1" ht="26.25" customHeight="1" hidden="1">
      <c r="A36" s="19" t="s">
        <v>77</v>
      </c>
      <c r="B36" s="19"/>
      <c r="C36" s="36"/>
      <c r="D36" s="36"/>
      <c r="E36" s="34"/>
      <c r="F36" s="37"/>
      <c r="G36" s="36"/>
      <c r="H36" s="36"/>
      <c r="I36" s="36"/>
      <c r="J36" s="36"/>
      <c r="K36" s="31"/>
      <c r="L36" s="36"/>
      <c r="M36" s="39"/>
      <c r="N36" s="39"/>
    </row>
    <row r="37" spans="1:14" s="5" customFormat="1" ht="14.25" customHeight="1" hidden="1">
      <c r="A37" s="19" t="s">
        <v>78</v>
      </c>
      <c r="B37" s="19"/>
      <c r="C37" s="36"/>
      <c r="D37" s="36"/>
      <c r="E37" s="34"/>
      <c r="F37" s="37"/>
      <c r="G37" s="36"/>
      <c r="H37" s="36"/>
      <c r="I37" s="36"/>
      <c r="J37" s="36"/>
      <c r="K37" s="31"/>
      <c r="L37" s="36"/>
      <c r="M37" s="39"/>
      <c r="N37" s="39"/>
    </row>
    <row r="38" spans="1:14" s="5" customFormat="1" ht="27" customHeight="1">
      <c r="A38" s="19" t="s">
        <v>58</v>
      </c>
      <c r="B38" s="9" t="s">
        <v>16</v>
      </c>
      <c r="C38" s="36">
        <f>D38+E38+F38+G38</f>
        <v>625.52</v>
      </c>
      <c r="D38" s="36" t="s">
        <v>59</v>
      </c>
      <c r="E38" s="34"/>
      <c r="F38" s="37"/>
      <c r="G38" s="36"/>
      <c r="H38" s="36">
        <v>7.6</v>
      </c>
      <c r="I38" s="36">
        <f t="shared" si="1"/>
        <v>47539.51999999999</v>
      </c>
      <c r="J38" s="36">
        <f>D38*H38*10</f>
        <v>47539.51999999999</v>
      </c>
      <c r="K38" s="31">
        <v>0.015</v>
      </c>
      <c r="L38" s="36">
        <f>J38*K38</f>
        <v>713.0927999999998</v>
      </c>
      <c r="M38" s="36">
        <v>713.1</v>
      </c>
      <c r="N38" s="39">
        <f>L38-M38</f>
        <v>-0.007200000000239015</v>
      </c>
    </row>
    <row r="39" spans="1:14" s="10" customFormat="1" ht="30" customHeight="1">
      <c r="A39" s="20" t="s">
        <v>79</v>
      </c>
      <c r="B39" s="20"/>
      <c r="C39" s="35"/>
      <c r="D39" s="35"/>
      <c r="E39" s="34"/>
      <c r="F39" s="40"/>
      <c r="G39" s="35"/>
      <c r="H39" s="35"/>
      <c r="I39" s="35"/>
      <c r="J39" s="35"/>
      <c r="K39" s="28"/>
      <c r="L39" s="35"/>
      <c r="M39" s="35"/>
      <c r="N39" s="41"/>
    </row>
    <row r="40" spans="1:14" s="5" customFormat="1" ht="37.5" customHeight="1" hidden="1">
      <c r="A40" s="19" t="s">
        <v>80</v>
      </c>
      <c r="B40" s="19"/>
      <c r="C40" s="36"/>
      <c r="D40" s="36"/>
      <c r="E40" s="34"/>
      <c r="F40" s="37"/>
      <c r="G40" s="36"/>
      <c r="H40" s="36"/>
      <c r="I40" s="36"/>
      <c r="J40" s="36"/>
      <c r="K40" s="31"/>
      <c r="L40" s="36"/>
      <c r="M40" s="36"/>
      <c r="N40" s="39"/>
    </row>
    <row r="41" spans="1:14" s="5" customFormat="1" ht="15.75" customHeight="1" hidden="1">
      <c r="A41" s="19" t="s">
        <v>81</v>
      </c>
      <c r="B41" s="19"/>
      <c r="C41" s="36"/>
      <c r="D41" s="36"/>
      <c r="E41" s="34"/>
      <c r="F41" s="37"/>
      <c r="G41" s="36"/>
      <c r="H41" s="36"/>
      <c r="I41" s="36"/>
      <c r="J41" s="36"/>
      <c r="K41" s="31"/>
      <c r="L41" s="36"/>
      <c r="M41" s="36"/>
      <c r="N41" s="39"/>
    </row>
    <row r="42" spans="1:14" s="5" customFormat="1" ht="27" customHeight="1" hidden="1">
      <c r="A42" s="19" t="s">
        <v>82</v>
      </c>
      <c r="B42" s="19"/>
      <c r="C42" s="36"/>
      <c r="D42" s="36"/>
      <c r="E42" s="34"/>
      <c r="F42" s="37"/>
      <c r="G42" s="36"/>
      <c r="H42" s="36"/>
      <c r="I42" s="36"/>
      <c r="J42" s="36"/>
      <c r="K42" s="31"/>
      <c r="L42" s="36"/>
      <c r="M42" s="36"/>
      <c r="N42" s="39"/>
    </row>
    <row r="43" spans="1:14" s="10" customFormat="1" ht="15.75" customHeight="1">
      <c r="A43" s="20" t="s">
        <v>83</v>
      </c>
      <c r="B43" s="20"/>
      <c r="C43" s="35"/>
      <c r="D43" s="35"/>
      <c r="E43" s="34"/>
      <c r="F43" s="40"/>
      <c r="G43" s="35"/>
      <c r="H43" s="35"/>
      <c r="I43" s="35"/>
      <c r="J43" s="35"/>
      <c r="K43" s="28"/>
      <c r="L43" s="35"/>
      <c r="M43" s="35"/>
      <c r="N43" s="41"/>
    </row>
    <row r="44" spans="1:14" s="10" customFormat="1" ht="14.25" customHeight="1">
      <c r="A44" s="20" t="s">
        <v>60</v>
      </c>
      <c r="B44" s="20"/>
      <c r="C44" s="35">
        <f>D44+E44+F44+G44</f>
        <v>915</v>
      </c>
      <c r="D44" s="35"/>
      <c r="E44" s="34"/>
      <c r="F44" s="42"/>
      <c r="G44" s="43">
        <v>915</v>
      </c>
      <c r="H44" s="43"/>
      <c r="I44" s="35">
        <f t="shared" si="1"/>
        <v>0</v>
      </c>
      <c r="J44" s="35">
        <f>D44*H44*10</f>
        <v>0</v>
      </c>
      <c r="K44" s="28"/>
      <c r="L44" s="35">
        <f>J44*K44</f>
        <v>0</v>
      </c>
      <c r="M44" s="41"/>
      <c r="N44" s="41">
        <f>L44-M44</f>
        <v>0</v>
      </c>
    </row>
    <row r="45" spans="1:14" s="10" customFormat="1" ht="12.75" customHeight="1">
      <c r="A45" s="20" t="s">
        <v>61</v>
      </c>
      <c r="B45" s="20"/>
      <c r="C45" s="35">
        <f>D45+E45+F45+G45</f>
        <v>57.2</v>
      </c>
      <c r="D45" s="35"/>
      <c r="E45" s="34"/>
      <c r="F45" s="42"/>
      <c r="G45" s="43">
        <v>57.2</v>
      </c>
      <c r="H45" s="35"/>
      <c r="I45" s="35">
        <f t="shared" si="1"/>
        <v>0</v>
      </c>
      <c r="J45" s="35">
        <f>D45*H45*10</f>
        <v>0</v>
      </c>
      <c r="K45" s="28"/>
      <c r="L45" s="35">
        <f>J45*K45</f>
        <v>0</v>
      </c>
      <c r="M45" s="41"/>
      <c r="N45" s="41">
        <f>L45-M45</f>
        <v>0</v>
      </c>
    </row>
    <row r="46" spans="1:14" s="10" customFormat="1" ht="39" customHeight="1">
      <c r="A46" s="20" t="s">
        <v>62</v>
      </c>
      <c r="B46" s="20"/>
      <c r="C46" s="35">
        <f>D46+E46+F46+G46</f>
        <v>26</v>
      </c>
      <c r="D46" s="35" t="s">
        <v>30</v>
      </c>
      <c r="E46" s="34">
        <v>0</v>
      </c>
      <c r="F46" s="42">
        <v>0</v>
      </c>
      <c r="G46" s="43">
        <v>26</v>
      </c>
      <c r="H46" s="35"/>
      <c r="I46" s="35">
        <f t="shared" si="1"/>
        <v>0</v>
      </c>
      <c r="J46" s="35">
        <f>D46*H46*10</f>
        <v>0</v>
      </c>
      <c r="K46" s="28"/>
      <c r="L46" s="35">
        <f>J46*K46</f>
        <v>0</v>
      </c>
      <c r="M46" s="41"/>
      <c r="N46" s="41">
        <f>L46-M46</f>
        <v>0</v>
      </c>
    </row>
    <row r="47" spans="1:14" s="10" customFormat="1" ht="40.5" customHeight="1">
      <c r="A47" s="20" t="s">
        <v>84</v>
      </c>
      <c r="B47" s="20"/>
      <c r="C47" s="35"/>
      <c r="D47" s="35"/>
      <c r="E47" s="34"/>
      <c r="F47" s="42"/>
      <c r="G47" s="43"/>
      <c r="H47" s="35"/>
      <c r="I47" s="36"/>
      <c r="J47" s="36"/>
      <c r="K47" s="31"/>
      <c r="L47" s="36"/>
      <c r="M47" s="41"/>
      <c r="N47" s="39"/>
    </row>
    <row r="48" spans="1:14" s="5" customFormat="1" ht="94.5" customHeight="1">
      <c r="A48" s="19" t="s">
        <v>63</v>
      </c>
      <c r="B48" s="19"/>
      <c r="C48" s="36">
        <f>D48+E48+F48+G48</f>
        <v>26</v>
      </c>
      <c r="D48" s="36"/>
      <c r="E48" s="34"/>
      <c r="F48" s="37"/>
      <c r="G48" s="36">
        <v>26</v>
      </c>
      <c r="H48" s="36"/>
      <c r="I48" s="36">
        <f t="shared" si="1"/>
        <v>0</v>
      </c>
      <c r="J48" s="36">
        <f>D48*H48*10</f>
        <v>0</v>
      </c>
      <c r="K48" s="31">
        <v>0.003</v>
      </c>
      <c r="L48" s="36">
        <f>J48*K48</f>
        <v>0</v>
      </c>
      <c r="M48" s="39"/>
      <c r="N48" s="39">
        <f>L48-M48</f>
        <v>0</v>
      </c>
    </row>
    <row r="49" spans="1:14" s="10" customFormat="1" ht="25.5">
      <c r="A49" s="20" t="s">
        <v>5</v>
      </c>
      <c r="B49" s="20"/>
      <c r="C49" s="35">
        <f>C4+C8+C26+C44+C45+C46</f>
        <v>12462.140000000001</v>
      </c>
      <c r="D49" s="35">
        <f aca="true" t="shared" si="5" ref="D49:N49">D4+D8+D26+D44+D45+D46</f>
        <v>11299.08</v>
      </c>
      <c r="E49" s="35">
        <f t="shared" si="5"/>
        <v>120.33999999999999</v>
      </c>
      <c r="F49" s="35">
        <f t="shared" si="5"/>
        <v>0</v>
      </c>
      <c r="G49" s="35">
        <f t="shared" si="5"/>
        <v>1042.72</v>
      </c>
      <c r="H49" s="35">
        <f t="shared" si="5"/>
        <v>6711.890000000001</v>
      </c>
      <c r="I49" s="35">
        <f t="shared" si="5"/>
        <v>1022666.6560999999</v>
      </c>
      <c r="J49" s="35">
        <f t="shared" si="5"/>
        <v>1013479.2360999999</v>
      </c>
      <c r="K49" s="31"/>
      <c r="L49" s="35">
        <f t="shared" si="5"/>
        <v>3808.6010999</v>
      </c>
      <c r="M49" s="35">
        <f t="shared" si="5"/>
        <v>3120.1</v>
      </c>
      <c r="N49" s="35">
        <f t="shared" si="5"/>
        <v>688.5010998999999</v>
      </c>
    </row>
    <row r="50" spans="1:14" s="5" customFormat="1" ht="12.75">
      <c r="A50" s="19" t="s">
        <v>85</v>
      </c>
      <c r="B50" s="19"/>
      <c r="C50" s="36" t="s">
        <v>64</v>
      </c>
      <c r="D50" s="36" t="s">
        <v>65</v>
      </c>
      <c r="E50" s="38">
        <v>120</v>
      </c>
      <c r="F50" s="44">
        <v>0</v>
      </c>
      <c r="G50" s="36">
        <v>1043</v>
      </c>
      <c r="H50" s="36"/>
      <c r="I50" s="39"/>
      <c r="J50" s="39"/>
      <c r="K50" s="45"/>
      <c r="L50" s="39"/>
      <c r="M50" s="39"/>
      <c r="N50" s="39"/>
    </row>
    <row r="51" spans="1:14" s="5" customFormat="1" ht="12.75">
      <c r="A51" s="19"/>
      <c r="B51" s="33"/>
      <c r="C51" s="30"/>
      <c r="D51" s="22"/>
      <c r="E51" s="14"/>
      <c r="F51" s="7"/>
      <c r="G51" s="8"/>
      <c r="H51" s="8"/>
      <c r="I51" s="27"/>
      <c r="J51" s="27"/>
      <c r="K51" s="45"/>
      <c r="L51" s="27"/>
      <c r="M51" s="29"/>
      <c r="N51" s="27"/>
    </row>
    <row r="52" spans="1:13" ht="15.75" customHeight="1">
      <c r="A52" s="4" t="s">
        <v>8</v>
      </c>
      <c r="C52" s="1"/>
      <c r="D52" s="12"/>
      <c r="E52" s="12"/>
      <c r="F52" s="12"/>
      <c r="G52" s="13"/>
      <c r="H52" s="13"/>
      <c r="I52" s="13"/>
      <c r="J52" s="13"/>
      <c r="K52" s="13"/>
      <c r="L52" s="13"/>
      <c r="M52" s="13"/>
    </row>
    <row r="53" spans="1:13" ht="15" customHeight="1">
      <c r="A53" s="4" t="s">
        <v>9</v>
      </c>
      <c r="C53" s="1"/>
      <c r="D53" s="12"/>
      <c r="E53" s="12"/>
      <c r="F53" s="12"/>
      <c r="G53" s="13"/>
      <c r="H53" s="13"/>
      <c r="I53" s="13"/>
      <c r="J53" s="13"/>
      <c r="K53" s="13"/>
      <c r="L53" s="13"/>
      <c r="M53" s="13"/>
    </row>
    <row r="54" spans="1:8" ht="15" customHeight="1">
      <c r="A54" s="18"/>
      <c r="B54" s="18"/>
      <c r="C54" s="23"/>
      <c r="D54" s="24"/>
      <c r="G54" s="12"/>
      <c r="H54" s="12"/>
    </row>
    <row r="55" spans="1:8" ht="12.75">
      <c r="A55" s="18"/>
      <c r="B55" s="18"/>
      <c r="C55" s="23"/>
      <c r="D55" s="24"/>
      <c r="G55" s="12"/>
      <c r="H55" s="12"/>
    </row>
    <row r="56" spans="1:8" ht="12.75">
      <c r="A56" s="18"/>
      <c r="B56" s="18"/>
      <c r="C56" s="23"/>
      <c r="D56" s="24"/>
      <c r="G56" s="12"/>
      <c r="H56" s="12"/>
    </row>
    <row r="57" spans="1:8" ht="12.75">
      <c r="A57" s="18"/>
      <c r="B57" s="18"/>
      <c r="C57" s="23"/>
      <c r="D57" s="24"/>
      <c r="G57" s="12"/>
      <c r="H57" s="12"/>
    </row>
    <row r="58" spans="1:8" ht="12.75">
      <c r="A58" s="18"/>
      <c r="B58" s="18"/>
      <c r="C58" s="23"/>
      <c r="D58" s="24"/>
      <c r="G58" s="12"/>
      <c r="H58" s="12"/>
    </row>
    <row r="59" spans="1:8" ht="12.75">
      <c r="A59" s="18"/>
      <c r="B59" s="18"/>
      <c r="C59" s="23"/>
      <c r="D59" s="24"/>
      <c r="G59" s="12"/>
      <c r="H59" s="12"/>
    </row>
    <row r="60" spans="1:8" ht="12.75">
      <c r="A60" s="18"/>
      <c r="B60" s="18"/>
      <c r="C60" s="23"/>
      <c r="D60" s="24"/>
      <c r="G60" s="12"/>
      <c r="H60" s="12"/>
    </row>
    <row r="61" spans="1:8" ht="12.75">
      <c r="A61" s="18"/>
      <c r="B61" s="18"/>
      <c r="C61" s="23"/>
      <c r="D61" s="24"/>
      <c r="G61" s="12"/>
      <c r="H61" s="12"/>
    </row>
    <row r="62" spans="1:8" ht="12.75">
      <c r="A62" s="18"/>
      <c r="B62" s="18"/>
      <c r="C62" s="23"/>
      <c r="D62" s="24"/>
      <c r="G62" s="12"/>
      <c r="H62" s="12"/>
    </row>
    <row r="63" spans="1:8" ht="12.75">
      <c r="A63" s="18"/>
      <c r="B63" s="18"/>
      <c r="C63" s="23"/>
      <c r="D63" s="24"/>
      <c r="G63" s="12"/>
      <c r="H63" s="12"/>
    </row>
    <row r="64" spans="1:8" ht="12.75">
      <c r="A64" s="18"/>
      <c r="B64" s="18"/>
      <c r="C64" s="23"/>
      <c r="D64" s="24"/>
      <c r="G64" s="12"/>
      <c r="H64" s="12"/>
    </row>
    <row r="65" spans="3:8" ht="12.75">
      <c r="C65" s="23"/>
      <c r="D65" s="24"/>
      <c r="G65" s="12"/>
      <c r="H65" s="12"/>
    </row>
    <row r="66" spans="3:8" ht="12.75">
      <c r="C66" s="23"/>
      <c r="D66" s="24"/>
      <c r="G66" s="12"/>
      <c r="H66" s="12"/>
    </row>
    <row r="67" spans="3:8" ht="12.75">
      <c r="C67" s="23"/>
      <c r="D67" s="24"/>
      <c r="G67" s="12"/>
      <c r="H67" s="12"/>
    </row>
    <row r="68" spans="3:8" ht="12.75">
      <c r="C68" s="23"/>
      <c r="D68" s="24"/>
      <c r="G68" s="12"/>
      <c r="H68" s="12"/>
    </row>
    <row r="69" spans="7:8" ht="12.75">
      <c r="G69" s="12"/>
      <c r="H69" s="12"/>
    </row>
    <row r="70" spans="7:8" ht="12.75">
      <c r="G70" s="12"/>
      <c r="H70" s="12"/>
    </row>
    <row r="71" spans="7:8" ht="12.75">
      <c r="G71" s="12"/>
      <c r="H71" s="12"/>
    </row>
    <row r="72" spans="7:8" ht="12.75">
      <c r="G72" s="12"/>
      <c r="H72" s="12"/>
    </row>
    <row r="73" spans="7:8" ht="12.75">
      <c r="G73" s="12"/>
      <c r="H73" s="12"/>
    </row>
    <row r="74" spans="7:8" ht="12.75">
      <c r="G74" s="12"/>
      <c r="H74" s="12"/>
    </row>
    <row r="75" spans="7:8" ht="12.75">
      <c r="G75" s="12"/>
      <c r="H75" s="12"/>
    </row>
    <row r="76" spans="7:8" ht="12.75">
      <c r="G76" s="12"/>
      <c r="H76" s="12"/>
    </row>
    <row r="77" spans="7:8" ht="12.75">
      <c r="G77" s="12"/>
      <c r="H77" s="12"/>
    </row>
    <row r="78" spans="7:8" ht="12.75">
      <c r="G78" s="12"/>
      <c r="H78" s="12"/>
    </row>
    <row r="79" spans="7:8" ht="12.75">
      <c r="G79" s="12"/>
      <c r="H79" s="12"/>
    </row>
    <row r="80" spans="7:8" ht="12.75">
      <c r="G80" s="12"/>
      <c r="H80" s="12"/>
    </row>
    <row r="81" spans="7:8" ht="12.75">
      <c r="G81" s="12"/>
      <c r="H81" s="12"/>
    </row>
    <row r="82" spans="7:8" ht="12.75">
      <c r="G82" s="12"/>
      <c r="H82" s="12"/>
    </row>
  </sheetData>
  <mergeCells count="8">
    <mergeCell ref="A1:N1"/>
    <mergeCell ref="C2:G2"/>
    <mergeCell ref="H2:H3"/>
    <mergeCell ref="I2:J2"/>
    <mergeCell ref="K2:K3"/>
    <mergeCell ref="L2:L3"/>
    <mergeCell ref="M2:M3"/>
    <mergeCell ref="N2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70" zoomScaleNormal="70" workbookViewId="0" topLeftCell="A1">
      <pane ySplit="3" topLeftCell="BM4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34.75390625" style="51" customWidth="1"/>
    <col min="2" max="2" width="24.875" style="51" customWidth="1"/>
    <col min="3" max="4" width="9.75390625" style="81" customWidth="1"/>
    <col min="5" max="5" width="9.00390625" style="51" customWidth="1"/>
    <col min="6" max="6" width="7.875" style="1" customWidth="1"/>
    <col min="7" max="7" width="8.375" style="141" customWidth="1"/>
    <col min="8" max="8" width="8.125" style="141" customWidth="1"/>
    <col min="9" max="9" width="11.75390625" style="51" customWidth="1"/>
    <col min="10" max="10" width="11.25390625" style="51" customWidth="1"/>
    <col min="11" max="11" width="6.75390625" style="51" customWidth="1"/>
    <col min="12" max="13" width="10.875" style="51" bestFit="1" customWidth="1"/>
    <col min="14" max="14" width="7.75390625" style="51" customWidth="1"/>
    <col min="15" max="16384" width="9.125" style="51" customWidth="1"/>
  </cols>
  <sheetData>
    <row r="1" spans="1:14" ht="28.5" customHeight="1">
      <c r="A1" s="98" t="s">
        <v>183</v>
      </c>
      <c r="B1" s="99"/>
      <c r="C1" s="92"/>
      <c r="D1" s="92"/>
      <c r="E1" s="92"/>
      <c r="F1" s="92"/>
      <c r="G1" s="92"/>
      <c r="H1" s="92"/>
      <c r="I1" s="100"/>
      <c r="J1" s="100"/>
      <c r="K1" s="100"/>
      <c r="L1" s="100"/>
      <c r="M1" s="100"/>
      <c r="N1" s="100"/>
    </row>
    <row r="2" spans="1:14" ht="18.75" customHeight="1">
      <c r="A2" s="21"/>
      <c r="B2" s="32"/>
      <c r="C2" s="101" t="s">
        <v>1</v>
      </c>
      <c r="D2" s="102"/>
      <c r="E2" s="102"/>
      <c r="F2" s="107"/>
      <c r="G2" s="108"/>
      <c r="H2" s="105" t="s">
        <v>26</v>
      </c>
      <c r="I2" s="86" t="s">
        <v>19</v>
      </c>
      <c r="J2" s="87"/>
      <c r="K2" s="88" t="s">
        <v>2</v>
      </c>
      <c r="L2" s="88" t="s">
        <v>3</v>
      </c>
      <c r="M2" s="88" t="s">
        <v>4</v>
      </c>
      <c r="N2" s="88" t="s">
        <v>7</v>
      </c>
    </row>
    <row r="3" spans="1:14" ht="117" customHeight="1">
      <c r="A3" s="21" t="s">
        <v>0</v>
      </c>
      <c r="B3" s="21"/>
      <c r="C3" s="26" t="s">
        <v>66</v>
      </c>
      <c r="D3" s="16" t="s">
        <v>22</v>
      </c>
      <c r="E3" s="17" t="s">
        <v>23</v>
      </c>
      <c r="F3" s="9" t="s">
        <v>24</v>
      </c>
      <c r="G3" s="6" t="s">
        <v>25</v>
      </c>
      <c r="H3" s="109"/>
      <c r="I3" s="6" t="s">
        <v>6</v>
      </c>
      <c r="J3" s="6" t="s">
        <v>20</v>
      </c>
      <c r="K3" s="88"/>
      <c r="L3" s="88"/>
      <c r="M3" s="88"/>
      <c r="N3" s="88"/>
    </row>
    <row r="4" spans="1:14" s="10" customFormat="1" ht="25.5">
      <c r="A4" s="110" t="s">
        <v>27</v>
      </c>
      <c r="B4" s="110"/>
      <c r="C4" s="111">
        <f>D4+E4+F4+G4</f>
        <v>10436</v>
      </c>
      <c r="D4" s="111">
        <f aca="true" t="shared" si="0" ref="D4:J4">D5+D6+D7</f>
        <v>10404</v>
      </c>
      <c r="E4" s="111">
        <f t="shared" si="0"/>
        <v>32</v>
      </c>
      <c r="F4" s="111">
        <f t="shared" si="0"/>
        <v>0</v>
      </c>
      <c r="G4" s="111">
        <f t="shared" si="0"/>
        <v>0</v>
      </c>
      <c r="H4" s="111">
        <f t="shared" si="0"/>
        <v>7.59</v>
      </c>
      <c r="I4" s="111">
        <f t="shared" si="0"/>
        <v>789663.6</v>
      </c>
      <c r="J4" s="111">
        <f t="shared" si="0"/>
        <v>789663.6</v>
      </c>
      <c r="K4" s="112"/>
      <c r="L4" s="111">
        <f>L5+L6+L7</f>
        <v>2368.9908</v>
      </c>
      <c r="M4" s="111">
        <f>M5+M6+M7</f>
        <v>2301</v>
      </c>
      <c r="N4" s="111">
        <f>N5+N6+N7</f>
        <v>67.99080000000004</v>
      </c>
    </row>
    <row r="5" spans="1:14" ht="12.75" hidden="1">
      <c r="A5" s="113" t="s">
        <v>29</v>
      </c>
      <c r="B5" s="113"/>
      <c r="C5" s="36">
        <f>D5+E5+F5+G5</f>
        <v>0</v>
      </c>
      <c r="D5" s="36"/>
      <c r="E5" s="34"/>
      <c r="F5" s="37"/>
      <c r="G5" s="36"/>
      <c r="H5" s="36"/>
      <c r="I5" s="36"/>
      <c r="J5" s="36"/>
      <c r="K5" s="25"/>
      <c r="L5" s="36"/>
      <c r="M5" s="36"/>
      <c r="N5" s="36"/>
    </row>
    <row r="6" spans="1:14" ht="12.75">
      <c r="A6" s="113" t="s">
        <v>31</v>
      </c>
      <c r="B6" s="113"/>
      <c r="C6" s="36">
        <f>D6+E6+F6+G6</f>
        <v>10404</v>
      </c>
      <c r="D6" s="36" t="s">
        <v>28</v>
      </c>
      <c r="E6" s="34"/>
      <c r="F6" s="37"/>
      <c r="G6" s="36"/>
      <c r="H6" s="36">
        <v>7.59</v>
      </c>
      <c r="I6" s="36">
        <f>C6*H6*10</f>
        <v>789663.6</v>
      </c>
      <c r="J6" s="36">
        <f>D6*H6*10</f>
        <v>789663.6</v>
      </c>
      <c r="K6" s="31">
        <v>0.003</v>
      </c>
      <c r="L6" s="36">
        <f>I6*K6</f>
        <v>2368.9908</v>
      </c>
      <c r="M6" s="36">
        <v>2301</v>
      </c>
      <c r="N6" s="36">
        <f>L6-M6</f>
        <v>67.99080000000004</v>
      </c>
    </row>
    <row r="7" spans="1:14" ht="24" customHeight="1">
      <c r="A7" s="113" t="s">
        <v>86</v>
      </c>
      <c r="B7" s="113"/>
      <c r="C7" s="36">
        <v>32</v>
      </c>
      <c r="D7" s="38"/>
      <c r="E7" s="38">
        <v>32</v>
      </c>
      <c r="F7" s="37"/>
      <c r="G7" s="36"/>
      <c r="H7" s="36"/>
      <c r="I7" s="36">
        <f>C7*H7*10</f>
        <v>0</v>
      </c>
      <c r="J7" s="36">
        <f>D7*H7</f>
        <v>0</v>
      </c>
      <c r="K7" s="25"/>
      <c r="L7" s="36">
        <f>I7*K7</f>
        <v>0</v>
      </c>
      <c r="M7" s="114">
        <v>0</v>
      </c>
      <c r="N7" s="114"/>
    </row>
    <row r="8" spans="1:14" s="10" customFormat="1" ht="28.5" customHeight="1">
      <c r="A8" s="110" t="s">
        <v>32</v>
      </c>
      <c r="B8" s="110"/>
      <c r="C8" s="111">
        <f>D8+E8+F8+G8</f>
        <v>316.229</v>
      </c>
      <c r="D8" s="115">
        <f aca="true" t="shared" si="1" ref="D8:J8">D9+D10+D13+D17+D18+D19+D21+D23+D24+D25</f>
        <v>193.0232</v>
      </c>
      <c r="E8" s="115">
        <f t="shared" si="1"/>
        <v>85.442</v>
      </c>
      <c r="F8" s="115">
        <f t="shared" si="1"/>
        <v>0</v>
      </c>
      <c r="G8" s="115">
        <f t="shared" si="1"/>
        <v>37.7638</v>
      </c>
      <c r="H8" s="115">
        <f t="shared" si="1"/>
        <v>6681.500000000001</v>
      </c>
      <c r="I8" s="115">
        <f t="shared" si="1"/>
        <v>178225.58649999998</v>
      </c>
      <c r="J8" s="115">
        <f t="shared" si="1"/>
        <v>168036.81149999998</v>
      </c>
      <c r="K8" s="116"/>
      <c r="L8" s="115">
        <f>L9+L10+L13+L17+L18+L19+L21+L23+L24+L25</f>
        <v>603.3137949</v>
      </c>
      <c r="M8" s="115">
        <f>M9+M10+M13+M17+M18+M19+M21+M23+M24+M25</f>
        <v>98.038</v>
      </c>
      <c r="N8" s="115">
        <f>N9+N10+N13+N17+N18+N19+N21+N23+N24+N25</f>
        <v>505.27579490000005</v>
      </c>
    </row>
    <row r="9" spans="1:14" ht="56.25" customHeight="1">
      <c r="A9" s="113" t="s">
        <v>33</v>
      </c>
      <c r="B9" s="7" t="s">
        <v>10</v>
      </c>
      <c r="C9" s="36">
        <f>D9+E9+F9+G9</f>
        <v>18.6</v>
      </c>
      <c r="D9" s="36"/>
      <c r="E9" s="38"/>
      <c r="F9" s="37"/>
      <c r="G9" s="36">
        <v>18.6</v>
      </c>
      <c r="H9" s="36"/>
      <c r="I9" s="36">
        <f>C9*H9*10</f>
        <v>0</v>
      </c>
      <c r="J9" s="36">
        <f>D9*H9*10</f>
        <v>0</v>
      </c>
      <c r="K9" s="31"/>
      <c r="L9" s="36">
        <f>J9*K9</f>
        <v>0</v>
      </c>
      <c r="M9" s="114">
        <v>0</v>
      </c>
      <c r="N9" s="114"/>
    </row>
    <row r="10" spans="1:14" ht="63" customHeight="1">
      <c r="A10" s="113" t="s">
        <v>34</v>
      </c>
      <c r="B10" s="7" t="s">
        <v>11</v>
      </c>
      <c r="C10" s="36">
        <f>D10+E10+F10+G10</f>
        <v>185.0687</v>
      </c>
      <c r="D10" s="36" t="s">
        <v>35</v>
      </c>
      <c r="E10" s="38">
        <v>0.09</v>
      </c>
      <c r="F10" s="37"/>
      <c r="G10" s="36"/>
      <c r="H10" s="36">
        <v>85.6</v>
      </c>
      <c r="I10" s="36">
        <f>C10*H10*10</f>
        <v>158418.80719999998</v>
      </c>
      <c r="J10" s="36">
        <f>D10*H10*10</f>
        <v>158341.7672</v>
      </c>
      <c r="K10" s="31">
        <v>0.003</v>
      </c>
      <c r="L10" s="36">
        <f>J10*K10</f>
        <v>475.02530160000003</v>
      </c>
      <c r="M10" s="114">
        <v>96</v>
      </c>
      <c r="N10" s="114">
        <f>L10-M10</f>
        <v>379.02530160000003</v>
      </c>
    </row>
    <row r="11" spans="1:14" ht="38.25">
      <c r="A11" s="113" t="s">
        <v>67</v>
      </c>
      <c r="B11" s="113"/>
      <c r="C11" s="36"/>
      <c r="D11" s="36"/>
      <c r="E11" s="38"/>
      <c r="F11" s="37"/>
      <c r="G11" s="36"/>
      <c r="H11" s="36"/>
      <c r="I11" s="36"/>
      <c r="J11" s="36"/>
      <c r="K11" s="31"/>
      <c r="L11" s="36"/>
      <c r="M11" s="114"/>
      <c r="N11" s="114"/>
    </row>
    <row r="12" spans="1:14" ht="51">
      <c r="A12" s="113" t="s">
        <v>68</v>
      </c>
      <c r="B12" s="113"/>
      <c r="C12" s="36"/>
      <c r="D12" s="36"/>
      <c r="E12" s="38"/>
      <c r="F12" s="37"/>
      <c r="G12" s="36"/>
      <c r="H12" s="36"/>
      <c r="I12" s="36"/>
      <c r="J12" s="36"/>
      <c r="K12" s="31"/>
      <c r="L12" s="36"/>
      <c r="M12" s="114"/>
      <c r="N12" s="114"/>
    </row>
    <row r="13" spans="1:14" ht="51">
      <c r="A13" s="113" t="s">
        <v>36</v>
      </c>
      <c r="B13" s="113"/>
      <c r="C13" s="36">
        <f>D13+E13+F13+G13</f>
        <v>1.3664</v>
      </c>
      <c r="D13" s="36">
        <v>0.6294</v>
      </c>
      <c r="E13" s="38">
        <v>0.737</v>
      </c>
      <c r="F13" s="37"/>
      <c r="G13" s="36"/>
      <c r="H13" s="36">
        <v>256.5</v>
      </c>
      <c r="I13" s="36">
        <f>C13*H13*10</f>
        <v>3504.8160000000003</v>
      </c>
      <c r="J13" s="36">
        <f>D13*H13*10</f>
        <v>1614.4109999999998</v>
      </c>
      <c r="K13" s="31">
        <v>0.015</v>
      </c>
      <c r="L13" s="36">
        <f>J13*K13</f>
        <v>24.216164999999997</v>
      </c>
      <c r="M13" s="114"/>
      <c r="N13" s="114">
        <f>L13-M13</f>
        <v>24.216164999999997</v>
      </c>
    </row>
    <row r="14" spans="1:14" ht="38.25" hidden="1">
      <c r="A14" s="113" t="s">
        <v>69</v>
      </c>
      <c r="B14" s="113"/>
      <c r="C14" s="36"/>
      <c r="D14" s="36"/>
      <c r="E14" s="38"/>
      <c r="F14" s="37"/>
      <c r="G14" s="36"/>
      <c r="H14" s="36"/>
      <c r="I14" s="36"/>
      <c r="J14" s="36"/>
      <c r="K14" s="31"/>
      <c r="L14" s="36"/>
      <c r="M14" s="114"/>
      <c r="N14" s="114"/>
    </row>
    <row r="15" spans="1:14" ht="51" hidden="1">
      <c r="A15" s="113" t="s">
        <v>21</v>
      </c>
      <c r="B15" s="113"/>
      <c r="C15" s="36"/>
      <c r="D15" s="36"/>
      <c r="E15" s="38"/>
      <c r="F15" s="37"/>
      <c r="G15" s="36"/>
      <c r="H15" s="36"/>
      <c r="I15" s="36"/>
      <c r="J15" s="36"/>
      <c r="K15" s="31"/>
      <c r="L15" s="36"/>
      <c r="M15" s="114"/>
      <c r="N15" s="114"/>
    </row>
    <row r="16" spans="1:14" ht="51">
      <c r="A16" s="113" t="s">
        <v>70</v>
      </c>
      <c r="B16" s="113"/>
      <c r="C16" s="36"/>
      <c r="D16" s="36"/>
      <c r="E16" s="38"/>
      <c r="F16" s="37"/>
      <c r="G16" s="36"/>
      <c r="H16" s="36"/>
      <c r="I16" s="36"/>
      <c r="J16" s="36"/>
      <c r="K16" s="31"/>
      <c r="L16" s="36"/>
      <c r="M16" s="114"/>
      <c r="N16" s="114"/>
    </row>
    <row r="17" spans="1:14" ht="123" customHeight="1">
      <c r="A17" s="113" t="s">
        <v>38</v>
      </c>
      <c r="B17" s="7" t="s">
        <v>18</v>
      </c>
      <c r="C17" s="36">
        <f>D17+E17+F17+G17</f>
        <v>2.4305</v>
      </c>
      <c r="D17" s="36">
        <v>0.4</v>
      </c>
      <c r="E17" s="38">
        <v>0.465</v>
      </c>
      <c r="F17" s="37"/>
      <c r="G17" s="36">
        <v>1.5655</v>
      </c>
      <c r="H17" s="36">
        <v>90</v>
      </c>
      <c r="I17" s="36">
        <f>C17*H17*10</f>
        <v>2187.45</v>
      </c>
      <c r="J17" s="36">
        <f>D17*H17*10</f>
        <v>360</v>
      </c>
      <c r="K17" s="31">
        <v>0.015</v>
      </c>
      <c r="L17" s="36">
        <f>J17*K17</f>
        <v>5.3999999999999995</v>
      </c>
      <c r="M17" s="114"/>
      <c r="N17" s="114">
        <f>L17-M17</f>
        <v>5.3999999999999995</v>
      </c>
    </row>
    <row r="18" spans="1:14" ht="40.5" customHeight="1">
      <c r="A18" s="113" t="s">
        <v>40</v>
      </c>
      <c r="B18" s="7" t="s">
        <v>12</v>
      </c>
      <c r="C18" s="36">
        <f>D18+E18+F18+G18</f>
        <v>0.015</v>
      </c>
      <c r="D18" s="36" t="s">
        <v>41</v>
      </c>
      <c r="E18" s="38"/>
      <c r="F18" s="37"/>
      <c r="G18" s="36"/>
      <c r="H18" s="36">
        <v>5288.3</v>
      </c>
      <c r="I18" s="36">
        <f>C18*H18*10</f>
        <v>793.245</v>
      </c>
      <c r="J18" s="36">
        <f>D18*H18*10</f>
        <v>793.245</v>
      </c>
      <c r="K18" s="31">
        <v>0.015</v>
      </c>
      <c r="L18" s="36">
        <f>J18*K18</f>
        <v>11.898674999999999</v>
      </c>
      <c r="M18" s="114"/>
      <c r="N18" s="114">
        <f>L18-M18</f>
        <v>11.898674999999999</v>
      </c>
    </row>
    <row r="19" spans="1:14" ht="36.75" customHeight="1">
      <c r="A19" s="113" t="s">
        <v>42</v>
      </c>
      <c r="B19" s="7" t="s">
        <v>13</v>
      </c>
      <c r="C19" s="36">
        <f>D19+E19+F19+G19</f>
        <v>0.0061</v>
      </c>
      <c r="D19" s="36" t="s">
        <v>43</v>
      </c>
      <c r="E19" s="34"/>
      <c r="F19" s="37"/>
      <c r="G19" s="36"/>
      <c r="H19" s="36">
        <v>842.3</v>
      </c>
      <c r="I19" s="36">
        <f>C19*H19*10</f>
        <v>51.3803</v>
      </c>
      <c r="J19" s="36">
        <f>D19*H19*10</f>
        <v>51.3803</v>
      </c>
      <c r="K19" s="31">
        <v>0.015</v>
      </c>
      <c r="L19" s="36">
        <f>J19*K19</f>
        <v>0.7707044999999999</v>
      </c>
      <c r="M19" s="114"/>
      <c r="N19" s="114">
        <f>L19-M19</f>
        <v>0.7707044999999999</v>
      </c>
    </row>
    <row r="20" spans="1:14" ht="38.25" hidden="1">
      <c r="A20" s="113" t="s">
        <v>71</v>
      </c>
      <c r="B20" s="113"/>
      <c r="C20" s="36"/>
      <c r="D20" s="36"/>
      <c r="E20" s="34"/>
      <c r="F20" s="37"/>
      <c r="G20" s="36"/>
      <c r="H20" s="36"/>
      <c r="I20" s="36"/>
      <c r="J20" s="36"/>
      <c r="K20" s="31"/>
      <c r="L20" s="36"/>
      <c r="M20" s="114"/>
      <c r="N20" s="114"/>
    </row>
    <row r="21" spans="1:14" ht="38.25" customHeight="1">
      <c r="A21" s="113" t="s">
        <v>44</v>
      </c>
      <c r="B21" s="113"/>
      <c r="C21" s="36">
        <f>D21+E21+F21+G21</f>
        <v>0.02</v>
      </c>
      <c r="D21" s="36"/>
      <c r="E21" s="34">
        <v>0.02</v>
      </c>
      <c r="F21" s="37"/>
      <c r="G21" s="36"/>
      <c r="H21" s="36"/>
      <c r="I21" s="36">
        <f>C21*H21*10</f>
        <v>0</v>
      </c>
      <c r="J21" s="36">
        <f>D21*H21*10</f>
        <v>0</v>
      </c>
      <c r="K21" s="31"/>
      <c r="L21" s="36">
        <f>J21*K21</f>
        <v>0</v>
      </c>
      <c r="M21" s="114"/>
      <c r="N21" s="114">
        <f>L21-M21</f>
        <v>0</v>
      </c>
    </row>
    <row r="22" spans="1:14" ht="63.75" hidden="1">
      <c r="A22" s="113" t="s">
        <v>72</v>
      </c>
      <c r="B22" s="113"/>
      <c r="C22" s="36"/>
      <c r="D22" s="36"/>
      <c r="E22" s="34"/>
      <c r="F22" s="37"/>
      <c r="G22" s="36"/>
      <c r="H22" s="36"/>
      <c r="I22" s="36"/>
      <c r="J22" s="36"/>
      <c r="K22" s="31"/>
      <c r="L22" s="36"/>
      <c r="M22" s="114"/>
      <c r="N22" s="114"/>
    </row>
    <row r="23" spans="1:14" ht="46.5" customHeight="1">
      <c r="A23" s="113" t="s">
        <v>45</v>
      </c>
      <c r="B23" s="7" t="s">
        <v>87</v>
      </c>
      <c r="C23" s="36">
        <f>D23+E23+F23+G23</f>
        <v>85</v>
      </c>
      <c r="D23" s="36" t="s">
        <v>46</v>
      </c>
      <c r="E23" s="34">
        <v>84.13</v>
      </c>
      <c r="F23" s="37"/>
      <c r="G23" s="36"/>
      <c r="H23" s="36">
        <v>7.6</v>
      </c>
      <c r="I23" s="36">
        <f>C23*H23*10</f>
        <v>6460</v>
      </c>
      <c r="J23" s="36">
        <f>D23*H23*10</f>
        <v>66.12</v>
      </c>
      <c r="K23" s="31">
        <v>0.003</v>
      </c>
      <c r="L23" s="36">
        <f>J23*K23</f>
        <v>0.19836</v>
      </c>
      <c r="M23" s="114"/>
      <c r="N23" s="114">
        <f>L23-M23</f>
        <v>0.19836</v>
      </c>
    </row>
    <row r="24" spans="1:14" ht="33.75" customHeight="1">
      <c r="A24" s="113" t="s">
        <v>47</v>
      </c>
      <c r="B24" s="113"/>
      <c r="C24" s="36">
        <f>D24+E24+F24+G24</f>
        <v>17.5983</v>
      </c>
      <c r="D24" s="36"/>
      <c r="E24" s="34"/>
      <c r="F24" s="37"/>
      <c r="G24" s="117">
        <v>17.5983</v>
      </c>
      <c r="H24" s="36"/>
      <c r="I24" s="36">
        <f>C24*H24*10</f>
        <v>0</v>
      </c>
      <c r="J24" s="36">
        <f>D24*H24*10</f>
        <v>0</v>
      </c>
      <c r="K24" s="31"/>
      <c r="L24" s="36">
        <f>J24*K24</f>
        <v>0</v>
      </c>
      <c r="M24" s="114"/>
      <c r="N24" s="114">
        <f>L24-M24</f>
        <v>0</v>
      </c>
    </row>
    <row r="25" spans="1:14" ht="105.75" customHeight="1">
      <c r="A25" s="113" t="s">
        <v>48</v>
      </c>
      <c r="B25" s="7" t="s">
        <v>184</v>
      </c>
      <c r="C25" s="36">
        <f>D25+E25+F25+G25</f>
        <v>6.124</v>
      </c>
      <c r="D25" s="36">
        <v>6.124</v>
      </c>
      <c r="E25" s="34"/>
      <c r="F25" s="37"/>
      <c r="G25" s="36"/>
      <c r="H25" s="36">
        <v>111.2</v>
      </c>
      <c r="I25" s="36">
        <f>C25*H25*10</f>
        <v>6809.888</v>
      </c>
      <c r="J25" s="36">
        <f>D25*H25*10</f>
        <v>6809.888</v>
      </c>
      <c r="K25" s="31">
        <v>0.0126</v>
      </c>
      <c r="L25" s="36">
        <f>J25*K25</f>
        <v>85.8045888</v>
      </c>
      <c r="M25" s="114">
        <v>2.038</v>
      </c>
      <c r="N25" s="114">
        <f>L25-M25</f>
        <v>83.76658880000001</v>
      </c>
    </row>
    <row r="26" spans="1:14" s="10" customFormat="1" ht="42" customHeight="1">
      <c r="A26" s="110" t="s">
        <v>50</v>
      </c>
      <c r="B26" s="110"/>
      <c r="C26" s="111">
        <f aca="true" t="shared" si="2" ref="C26:J26">C27+C28+C29+C38</f>
        <v>711.9399999999999</v>
      </c>
      <c r="D26" s="111">
        <f t="shared" si="2"/>
        <v>699.22</v>
      </c>
      <c r="E26" s="111">
        <f t="shared" si="2"/>
        <v>3</v>
      </c>
      <c r="F26" s="111">
        <f t="shared" si="2"/>
        <v>0</v>
      </c>
      <c r="G26" s="111">
        <f t="shared" si="2"/>
        <v>9.72</v>
      </c>
      <c r="H26" s="111">
        <f t="shared" si="2"/>
        <v>22.799999999999997</v>
      </c>
      <c r="I26" s="111">
        <f t="shared" si="2"/>
        <v>53368.71999999999</v>
      </c>
      <c r="J26" s="111">
        <f t="shared" si="2"/>
        <v>53140.71999999999</v>
      </c>
      <c r="K26" s="112"/>
      <c r="L26" s="111">
        <f>L27+L28+L29+L38</f>
        <v>797.1107999999998</v>
      </c>
      <c r="M26" s="111">
        <f>M27+M28+M29+M38</f>
        <v>713.093</v>
      </c>
      <c r="N26" s="111">
        <f>N27+N28+N29+N38</f>
        <v>84.01779999999982</v>
      </c>
    </row>
    <row r="27" spans="1:14" ht="28.5" customHeight="1">
      <c r="A27" s="113" t="s">
        <v>51</v>
      </c>
      <c r="B27" s="9" t="s">
        <v>14</v>
      </c>
      <c r="C27" s="36">
        <f>D27+E27+F27+G27</f>
        <v>76</v>
      </c>
      <c r="D27" s="36" t="s">
        <v>52</v>
      </c>
      <c r="E27" s="34">
        <v>3</v>
      </c>
      <c r="F27" s="37"/>
      <c r="G27" s="36"/>
      <c r="H27" s="36">
        <v>7.6</v>
      </c>
      <c r="I27" s="36">
        <f>C27*H27*10</f>
        <v>5776</v>
      </c>
      <c r="J27" s="36">
        <f>D27*H27*10</f>
        <v>5548</v>
      </c>
      <c r="K27" s="31">
        <v>0.015</v>
      </c>
      <c r="L27" s="36">
        <f>J27*K27</f>
        <v>83.22</v>
      </c>
      <c r="M27" s="114"/>
      <c r="N27" s="114">
        <f>L27-M27</f>
        <v>83.22</v>
      </c>
    </row>
    <row r="28" spans="1:14" ht="15.75" customHeight="1">
      <c r="A28" s="113" t="s">
        <v>53</v>
      </c>
      <c r="B28" s="9" t="s">
        <v>15</v>
      </c>
      <c r="C28" s="36">
        <f>D28+E28+F28+G28</f>
        <v>0.7</v>
      </c>
      <c r="D28" s="36" t="s">
        <v>54</v>
      </c>
      <c r="E28" s="34"/>
      <c r="F28" s="37"/>
      <c r="G28" s="36"/>
      <c r="H28" s="36">
        <v>7.6</v>
      </c>
      <c r="I28" s="36">
        <f>C28*H28*10</f>
        <v>53.199999999999996</v>
      </c>
      <c r="J28" s="36">
        <f>D28*H28*10</f>
        <v>53.199999999999996</v>
      </c>
      <c r="K28" s="31">
        <v>0.015</v>
      </c>
      <c r="L28" s="36">
        <f>J28*K28</f>
        <v>0.7979999999999999</v>
      </c>
      <c r="M28" s="114"/>
      <c r="N28" s="114">
        <f>L28-M28</f>
        <v>0.7979999999999999</v>
      </c>
    </row>
    <row r="29" spans="1:14" s="10" customFormat="1" ht="14.25" customHeight="1">
      <c r="A29" s="20" t="s">
        <v>55</v>
      </c>
      <c r="B29" s="20"/>
      <c r="C29" s="118">
        <f aca="true" t="shared" si="3" ref="C29:J29">C30+C31+C32+C33+C34</f>
        <v>9.72</v>
      </c>
      <c r="D29" s="118">
        <f t="shared" si="3"/>
        <v>0</v>
      </c>
      <c r="E29" s="118">
        <f t="shared" si="3"/>
        <v>0</v>
      </c>
      <c r="F29" s="118">
        <f t="shared" si="3"/>
        <v>0</v>
      </c>
      <c r="G29" s="118">
        <f t="shared" si="3"/>
        <v>9.72</v>
      </c>
      <c r="H29" s="118">
        <f t="shared" si="3"/>
        <v>0</v>
      </c>
      <c r="I29" s="35">
        <f t="shared" si="3"/>
        <v>0</v>
      </c>
      <c r="J29" s="35">
        <f t="shared" si="3"/>
        <v>0</v>
      </c>
      <c r="K29" s="28"/>
      <c r="L29" s="35">
        <f>L30+L31+L32+L33+L34</f>
        <v>0</v>
      </c>
      <c r="M29" s="35">
        <f>M30+M31+M32+M33+M34</f>
        <v>0</v>
      </c>
      <c r="N29" s="35">
        <f>N30+N31+N32+N33+N34</f>
        <v>0</v>
      </c>
    </row>
    <row r="30" spans="1:14" ht="12.75" customHeight="1">
      <c r="A30" s="113" t="s">
        <v>73</v>
      </c>
      <c r="B30" s="113"/>
      <c r="C30" s="118"/>
      <c r="D30" s="117"/>
      <c r="E30" s="119"/>
      <c r="F30" s="120"/>
      <c r="G30" s="117"/>
      <c r="H30" s="117"/>
      <c r="I30" s="36"/>
      <c r="J30" s="36"/>
      <c r="K30" s="31"/>
      <c r="L30" s="36"/>
      <c r="M30" s="114"/>
      <c r="N30" s="114"/>
    </row>
    <row r="31" spans="1:14" ht="13.5" customHeight="1">
      <c r="A31" s="113" t="s">
        <v>56</v>
      </c>
      <c r="B31" s="113"/>
      <c r="C31" s="117">
        <f>D31+E31+F31+G31</f>
        <v>9.15</v>
      </c>
      <c r="D31" s="117"/>
      <c r="E31" s="119"/>
      <c r="F31" s="120"/>
      <c r="G31" s="117">
        <v>9.15</v>
      </c>
      <c r="H31" s="117"/>
      <c r="I31" s="36">
        <f>C31*H31*10</f>
        <v>0</v>
      </c>
      <c r="J31" s="36">
        <f>D31*H31*10</f>
        <v>0</v>
      </c>
      <c r="K31" s="31"/>
      <c r="L31" s="36">
        <f>J31*K31</f>
        <v>0</v>
      </c>
      <c r="M31" s="114"/>
      <c r="N31" s="114">
        <f>L31-M31</f>
        <v>0</v>
      </c>
    </row>
    <row r="32" spans="1:14" ht="10.5" customHeight="1">
      <c r="A32" s="113" t="s">
        <v>74</v>
      </c>
      <c r="B32" s="113"/>
      <c r="C32" s="117"/>
      <c r="D32" s="117"/>
      <c r="E32" s="119"/>
      <c r="F32" s="120"/>
      <c r="G32" s="117"/>
      <c r="H32" s="117"/>
      <c r="I32" s="36"/>
      <c r="J32" s="36"/>
      <c r="K32" s="31"/>
      <c r="L32" s="36"/>
      <c r="M32" s="114"/>
      <c r="N32" s="114"/>
    </row>
    <row r="33" spans="1:14" ht="9.75" customHeight="1">
      <c r="A33" s="113" t="s">
        <v>75</v>
      </c>
      <c r="B33" s="113"/>
      <c r="C33" s="117"/>
      <c r="D33" s="117"/>
      <c r="E33" s="119"/>
      <c r="F33" s="120"/>
      <c r="G33" s="117"/>
      <c r="H33" s="117"/>
      <c r="I33" s="36"/>
      <c r="J33" s="36"/>
      <c r="K33" s="31"/>
      <c r="L33" s="36"/>
      <c r="M33" s="114"/>
      <c r="N33" s="114"/>
    </row>
    <row r="34" spans="1:14" ht="12.75" customHeight="1">
      <c r="A34" s="113" t="s">
        <v>57</v>
      </c>
      <c r="B34" s="113"/>
      <c r="C34" s="117">
        <f>D34+E34+F34+G34</f>
        <v>0.57</v>
      </c>
      <c r="D34" s="117"/>
      <c r="E34" s="119"/>
      <c r="F34" s="120"/>
      <c r="G34" s="117">
        <v>0.57</v>
      </c>
      <c r="H34" s="117"/>
      <c r="I34" s="36">
        <f>C34*H34*10</f>
        <v>0</v>
      </c>
      <c r="J34" s="36">
        <f>D34*H34*10</f>
        <v>0</v>
      </c>
      <c r="K34" s="31"/>
      <c r="L34" s="36">
        <f>J34*K34</f>
        <v>0</v>
      </c>
      <c r="M34" s="114"/>
      <c r="N34" s="114">
        <f>L34-M34</f>
        <v>0</v>
      </c>
    </row>
    <row r="35" spans="1:14" ht="24" customHeight="1" hidden="1">
      <c r="A35" s="113" t="s">
        <v>76</v>
      </c>
      <c r="B35" s="113"/>
      <c r="C35" s="117"/>
      <c r="D35" s="117"/>
      <c r="E35" s="119"/>
      <c r="F35" s="120"/>
      <c r="G35" s="117"/>
      <c r="H35" s="117"/>
      <c r="I35" s="36"/>
      <c r="J35" s="36"/>
      <c r="K35" s="31"/>
      <c r="L35" s="36"/>
      <c r="M35" s="114"/>
      <c r="N35" s="114"/>
    </row>
    <row r="36" spans="1:14" ht="26.25" customHeight="1" hidden="1">
      <c r="A36" s="113" t="s">
        <v>77</v>
      </c>
      <c r="B36" s="113"/>
      <c r="C36" s="117"/>
      <c r="D36" s="117"/>
      <c r="E36" s="119"/>
      <c r="F36" s="120"/>
      <c r="G36" s="117"/>
      <c r="H36" s="117"/>
      <c r="I36" s="36"/>
      <c r="J36" s="36"/>
      <c r="K36" s="31"/>
      <c r="L36" s="36"/>
      <c r="M36" s="114"/>
      <c r="N36" s="114"/>
    </row>
    <row r="37" spans="1:14" ht="14.25" customHeight="1" hidden="1">
      <c r="A37" s="113" t="s">
        <v>78</v>
      </c>
      <c r="B37" s="113"/>
      <c r="C37" s="117"/>
      <c r="D37" s="117"/>
      <c r="E37" s="119"/>
      <c r="F37" s="120"/>
      <c r="G37" s="117"/>
      <c r="H37" s="117"/>
      <c r="I37" s="36"/>
      <c r="J37" s="36"/>
      <c r="K37" s="31"/>
      <c r="L37" s="36"/>
      <c r="M37" s="114"/>
      <c r="N37" s="114"/>
    </row>
    <row r="38" spans="1:14" ht="27" customHeight="1">
      <c r="A38" s="113" t="s">
        <v>58</v>
      </c>
      <c r="B38" s="9" t="s">
        <v>16</v>
      </c>
      <c r="C38" s="117">
        <f>D38+E38+F38+G38</f>
        <v>625.52</v>
      </c>
      <c r="D38" s="117" t="s">
        <v>59</v>
      </c>
      <c r="E38" s="119"/>
      <c r="F38" s="120"/>
      <c r="G38" s="117"/>
      <c r="H38" s="117">
        <v>7.6</v>
      </c>
      <c r="I38" s="36">
        <f>C38*H38*10</f>
        <v>47539.51999999999</v>
      </c>
      <c r="J38" s="36">
        <f>D38*H38*10</f>
        <v>47539.51999999999</v>
      </c>
      <c r="K38" s="31">
        <v>0.015</v>
      </c>
      <c r="L38" s="36">
        <f>J38*K38</f>
        <v>713.0927999999998</v>
      </c>
      <c r="M38" s="36">
        <v>713.093</v>
      </c>
      <c r="N38" s="114">
        <f>L38-M38</f>
        <v>-0.00020000000017716957</v>
      </c>
    </row>
    <row r="39" spans="1:14" s="10" customFormat="1" ht="30" customHeight="1">
      <c r="A39" s="110" t="s">
        <v>79</v>
      </c>
      <c r="B39" s="110"/>
      <c r="C39" s="111"/>
      <c r="D39" s="111"/>
      <c r="E39" s="115"/>
      <c r="F39" s="121"/>
      <c r="G39" s="111"/>
      <c r="H39" s="111"/>
      <c r="I39" s="111"/>
      <c r="J39" s="111"/>
      <c r="K39" s="112"/>
      <c r="L39" s="111"/>
      <c r="M39" s="111"/>
      <c r="N39" s="122"/>
    </row>
    <row r="40" spans="1:14" ht="37.5" customHeight="1" hidden="1">
      <c r="A40" s="123" t="s">
        <v>80</v>
      </c>
      <c r="B40" s="123"/>
      <c r="C40" s="124"/>
      <c r="D40" s="124"/>
      <c r="E40" s="115"/>
      <c r="F40" s="125"/>
      <c r="G40" s="124"/>
      <c r="H40" s="124"/>
      <c r="I40" s="124"/>
      <c r="J40" s="124"/>
      <c r="K40" s="126"/>
      <c r="L40" s="124"/>
      <c r="M40" s="124"/>
      <c r="N40" s="127"/>
    </row>
    <row r="41" spans="1:14" ht="15.75" customHeight="1" hidden="1">
      <c r="A41" s="123" t="s">
        <v>81</v>
      </c>
      <c r="B41" s="123"/>
      <c r="C41" s="124"/>
      <c r="D41" s="124"/>
      <c r="E41" s="115"/>
      <c r="F41" s="125"/>
      <c r="G41" s="124"/>
      <c r="H41" s="124"/>
      <c r="I41" s="124"/>
      <c r="J41" s="124"/>
      <c r="K41" s="126"/>
      <c r="L41" s="124"/>
      <c r="M41" s="124"/>
      <c r="N41" s="127"/>
    </row>
    <row r="42" spans="1:14" ht="27" customHeight="1" hidden="1">
      <c r="A42" s="123" t="s">
        <v>82</v>
      </c>
      <c r="B42" s="123"/>
      <c r="C42" s="124"/>
      <c r="D42" s="124"/>
      <c r="E42" s="115"/>
      <c r="F42" s="125"/>
      <c r="G42" s="124"/>
      <c r="H42" s="124"/>
      <c r="I42" s="124"/>
      <c r="J42" s="124"/>
      <c r="K42" s="126"/>
      <c r="L42" s="124"/>
      <c r="M42" s="124"/>
      <c r="N42" s="127"/>
    </row>
    <row r="43" spans="1:14" s="10" customFormat="1" ht="15.75" customHeight="1">
      <c r="A43" s="110" t="s">
        <v>83</v>
      </c>
      <c r="B43" s="110"/>
      <c r="C43" s="111"/>
      <c r="D43" s="111"/>
      <c r="E43" s="115"/>
      <c r="F43" s="121"/>
      <c r="G43" s="111"/>
      <c r="H43" s="111"/>
      <c r="I43" s="111"/>
      <c r="J43" s="111"/>
      <c r="K43" s="112"/>
      <c r="L43" s="111"/>
      <c r="M43" s="111"/>
      <c r="N43" s="122"/>
    </row>
    <row r="44" spans="1:14" s="10" customFormat="1" ht="14.25" customHeight="1">
      <c r="A44" s="110" t="s">
        <v>60</v>
      </c>
      <c r="B44" s="110"/>
      <c r="C44" s="111">
        <f>D44+E44+F44+G44</f>
        <v>915</v>
      </c>
      <c r="D44" s="111"/>
      <c r="E44" s="115"/>
      <c r="F44" s="128"/>
      <c r="G44" s="129">
        <v>915</v>
      </c>
      <c r="H44" s="129"/>
      <c r="I44" s="111">
        <f>C44*H44*10</f>
        <v>0</v>
      </c>
      <c r="J44" s="111">
        <f>D44*H44*10</f>
        <v>0</v>
      </c>
      <c r="K44" s="112"/>
      <c r="L44" s="111">
        <f>J44*K44</f>
        <v>0</v>
      </c>
      <c r="M44" s="122"/>
      <c r="N44" s="122">
        <f>L44-M44</f>
        <v>0</v>
      </c>
    </row>
    <row r="45" spans="1:14" s="10" customFormat="1" ht="12.75" customHeight="1">
      <c r="A45" s="110" t="s">
        <v>61</v>
      </c>
      <c r="B45" s="110"/>
      <c r="C45" s="111">
        <f>D45+E45+F45+G45</f>
        <v>57.2</v>
      </c>
      <c r="D45" s="111"/>
      <c r="E45" s="115"/>
      <c r="F45" s="128"/>
      <c r="G45" s="129">
        <v>57.2</v>
      </c>
      <c r="H45" s="111"/>
      <c r="I45" s="111">
        <f>C45*H45*10</f>
        <v>0</v>
      </c>
      <c r="J45" s="111">
        <f>D45*H45*10</f>
        <v>0</v>
      </c>
      <c r="K45" s="112"/>
      <c r="L45" s="111">
        <f>J45*K45</f>
        <v>0</v>
      </c>
      <c r="M45" s="122"/>
      <c r="N45" s="122">
        <f>L45-M45</f>
        <v>0</v>
      </c>
    </row>
    <row r="46" spans="1:14" s="10" customFormat="1" ht="39" customHeight="1">
      <c r="A46" s="110" t="s">
        <v>62</v>
      </c>
      <c r="B46" s="110"/>
      <c r="C46" s="111">
        <f>D46+E46+F46+G46</f>
        <v>26</v>
      </c>
      <c r="D46" s="111">
        <v>0</v>
      </c>
      <c r="E46" s="115">
        <v>0</v>
      </c>
      <c r="F46" s="128">
        <v>0</v>
      </c>
      <c r="G46" s="129">
        <v>26</v>
      </c>
      <c r="H46" s="111"/>
      <c r="I46" s="111">
        <f>C46*H46*10</f>
        <v>0</v>
      </c>
      <c r="J46" s="111">
        <f>D46*H46*10</f>
        <v>0</v>
      </c>
      <c r="K46" s="112"/>
      <c r="L46" s="111">
        <f>J46*K46</f>
        <v>0</v>
      </c>
      <c r="M46" s="122"/>
      <c r="N46" s="122">
        <f>L46-M46</f>
        <v>0</v>
      </c>
    </row>
    <row r="47" spans="1:14" s="10" customFormat="1" ht="29.25" customHeight="1">
      <c r="A47" s="20" t="s">
        <v>84</v>
      </c>
      <c r="B47" s="20"/>
      <c r="C47" s="35"/>
      <c r="D47" s="35"/>
      <c r="E47" s="34"/>
      <c r="F47" s="42"/>
      <c r="G47" s="43"/>
      <c r="H47" s="35"/>
      <c r="I47" s="36"/>
      <c r="J47" s="36"/>
      <c r="K47" s="31"/>
      <c r="L47" s="36"/>
      <c r="M47" s="41"/>
      <c r="N47" s="114"/>
    </row>
    <row r="48" spans="1:14" ht="26.25" customHeight="1">
      <c r="A48" s="113" t="s">
        <v>63</v>
      </c>
      <c r="B48" s="113"/>
      <c r="C48" s="36">
        <f>D48+E48+F48+G48</f>
        <v>26</v>
      </c>
      <c r="D48" s="36"/>
      <c r="E48" s="34"/>
      <c r="F48" s="37"/>
      <c r="G48" s="117">
        <v>26</v>
      </c>
      <c r="H48" s="36"/>
      <c r="I48" s="36">
        <f>C48*H48*10</f>
        <v>0</v>
      </c>
      <c r="J48" s="36">
        <f>D48*H48*10</f>
        <v>0</v>
      </c>
      <c r="K48" s="31">
        <v>0.003</v>
      </c>
      <c r="L48" s="36">
        <f>J48*K48</f>
        <v>0</v>
      </c>
      <c r="M48" s="114"/>
      <c r="N48" s="114">
        <f>L48-M48</f>
        <v>0</v>
      </c>
    </row>
    <row r="49" spans="1:14" s="133" customFormat="1" ht="36" customHeight="1">
      <c r="A49" s="130" t="s">
        <v>5</v>
      </c>
      <c r="B49" s="130"/>
      <c r="C49" s="131">
        <f aca="true" t="shared" si="4" ref="C49:J49">C4+C8+C26+C44+C45+C46</f>
        <v>12462.369</v>
      </c>
      <c r="D49" s="131">
        <f t="shared" si="4"/>
        <v>11296.243199999999</v>
      </c>
      <c r="E49" s="131">
        <f t="shared" si="4"/>
        <v>120.442</v>
      </c>
      <c r="F49" s="131">
        <f t="shared" si="4"/>
        <v>0</v>
      </c>
      <c r="G49" s="131">
        <f t="shared" si="4"/>
        <v>1045.6838</v>
      </c>
      <c r="H49" s="131">
        <f t="shared" si="4"/>
        <v>6711.890000000001</v>
      </c>
      <c r="I49" s="131">
        <f t="shared" si="4"/>
        <v>1021257.9064999999</v>
      </c>
      <c r="J49" s="131">
        <f t="shared" si="4"/>
        <v>1010841.1314999999</v>
      </c>
      <c r="K49" s="132"/>
      <c r="L49" s="131">
        <f>L4+L8+L26+L44+L45+L46</f>
        <v>3769.4153948999997</v>
      </c>
      <c r="M49" s="131">
        <f>M4+M8+M26+M44+M45+M46</f>
        <v>3112.131</v>
      </c>
      <c r="N49" s="131">
        <f>N4+N8+N26+N44+N45+N46</f>
        <v>657.2843948999999</v>
      </c>
    </row>
    <row r="50" spans="1:14" ht="12.75">
      <c r="A50" s="113" t="s">
        <v>85</v>
      </c>
      <c r="B50" s="113"/>
      <c r="C50" s="36">
        <v>12462.3</v>
      </c>
      <c r="D50" s="36">
        <v>11296.2</v>
      </c>
      <c r="E50" s="38">
        <v>120.4</v>
      </c>
      <c r="F50" s="44">
        <v>0</v>
      </c>
      <c r="G50" s="36">
        <v>1045.7</v>
      </c>
      <c r="H50" s="36"/>
      <c r="I50" s="114"/>
      <c r="J50" s="114"/>
      <c r="K50" s="134"/>
      <c r="L50" s="114"/>
      <c r="M50" s="114"/>
      <c r="N50" s="114"/>
    </row>
    <row r="51" spans="1:14" ht="12.75">
      <c r="A51" s="113"/>
      <c r="B51" s="135"/>
      <c r="C51" s="30"/>
      <c r="D51" s="22"/>
      <c r="E51" s="14"/>
      <c r="F51" s="7"/>
      <c r="G51" s="8"/>
      <c r="H51" s="8"/>
      <c r="I51" s="136"/>
      <c r="J51" s="136"/>
      <c r="K51" s="134"/>
      <c r="L51" s="136"/>
      <c r="M51" s="137"/>
      <c r="N51" s="136"/>
    </row>
    <row r="52" spans="1:13" ht="15.75" customHeight="1">
      <c r="A52" s="81" t="s">
        <v>8</v>
      </c>
      <c r="C52" s="1"/>
      <c r="D52" s="82"/>
      <c r="E52" s="82"/>
      <c r="F52" s="82"/>
      <c r="G52" s="83"/>
      <c r="H52" s="83"/>
      <c r="I52" s="83"/>
      <c r="J52" s="83"/>
      <c r="K52" s="83"/>
      <c r="L52" s="83"/>
      <c r="M52" s="83"/>
    </row>
    <row r="53" spans="1:13" ht="15" customHeight="1">
      <c r="A53" s="81" t="s">
        <v>9</v>
      </c>
      <c r="C53" s="1"/>
      <c r="D53" s="82"/>
      <c r="E53" s="82"/>
      <c r="F53" s="82"/>
      <c r="G53" s="83"/>
      <c r="H53" s="83"/>
      <c r="I53" s="83"/>
      <c r="J53" s="83"/>
      <c r="K53" s="83"/>
      <c r="L53" s="83"/>
      <c r="M53" s="83"/>
    </row>
    <row r="54" spans="1:8" ht="15" customHeight="1">
      <c r="A54" s="138"/>
      <c r="B54" s="138"/>
      <c r="C54" s="139"/>
      <c r="D54" s="140"/>
      <c r="G54" s="82"/>
      <c r="H54" s="82"/>
    </row>
    <row r="55" spans="1:8" ht="12.75">
      <c r="A55" s="138"/>
      <c r="B55" s="138"/>
      <c r="C55" s="139"/>
      <c r="D55" s="139"/>
      <c r="G55" s="82"/>
      <c r="H55" s="82"/>
    </row>
    <row r="56" spans="1:8" ht="12.75">
      <c r="A56" s="138"/>
      <c r="B56" s="138"/>
      <c r="C56" s="139"/>
      <c r="D56" s="139"/>
      <c r="G56" s="82"/>
      <c r="H56" s="82"/>
    </row>
    <row r="57" spans="1:8" ht="12.75">
      <c r="A57" s="138"/>
      <c r="B57" s="138"/>
      <c r="C57" s="139"/>
      <c r="D57" s="139"/>
      <c r="G57" s="82"/>
      <c r="H57" s="82"/>
    </row>
    <row r="58" spans="1:8" ht="12.75">
      <c r="A58" s="138"/>
      <c r="B58" s="138"/>
      <c r="C58" s="139"/>
      <c r="D58" s="139"/>
      <c r="G58" s="82"/>
      <c r="H58" s="82"/>
    </row>
    <row r="59" spans="1:8" ht="12.75">
      <c r="A59" s="138"/>
      <c r="B59" s="138"/>
      <c r="C59" s="139"/>
      <c r="D59" s="139"/>
      <c r="G59" s="82"/>
      <c r="H59" s="82"/>
    </row>
    <row r="60" spans="1:8" ht="12.75">
      <c r="A60" s="138"/>
      <c r="B60" s="138"/>
      <c r="C60" s="139"/>
      <c r="D60" s="139"/>
      <c r="G60" s="82"/>
      <c r="H60" s="82"/>
    </row>
    <row r="61" spans="1:8" ht="12.75">
      <c r="A61" s="138"/>
      <c r="B61" s="138"/>
      <c r="C61" s="139"/>
      <c r="D61" s="139"/>
      <c r="G61" s="82"/>
      <c r="H61" s="82"/>
    </row>
    <row r="62" spans="1:8" ht="12.75">
      <c r="A62" s="138"/>
      <c r="B62" s="138"/>
      <c r="C62" s="139"/>
      <c r="D62" s="139"/>
      <c r="G62" s="82"/>
      <c r="H62" s="82"/>
    </row>
    <row r="63" spans="1:8" ht="12.75">
      <c r="A63" s="138"/>
      <c r="B63" s="138"/>
      <c r="C63" s="139"/>
      <c r="D63" s="139"/>
      <c r="G63" s="82"/>
      <c r="H63" s="82"/>
    </row>
    <row r="64" spans="1:8" ht="12.75">
      <c r="A64" s="138"/>
      <c r="B64" s="138"/>
      <c r="C64" s="139"/>
      <c r="D64" s="139"/>
      <c r="G64" s="82"/>
      <c r="H64" s="82"/>
    </row>
    <row r="65" spans="3:8" ht="12.75">
      <c r="C65" s="139"/>
      <c r="D65" s="139"/>
      <c r="G65" s="82"/>
      <c r="H65" s="82"/>
    </row>
    <row r="66" spans="3:8" ht="12.75">
      <c r="C66" s="139"/>
      <c r="D66" s="139"/>
      <c r="G66" s="82"/>
      <c r="H66" s="82"/>
    </row>
    <row r="67" spans="3:8" ht="12.75">
      <c r="C67" s="139"/>
      <c r="D67" s="139"/>
      <c r="G67" s="82"/>
      <c r="H67" s="82"/>
    </row>
    <row r="68" spans="3:8" ht="12.75">
      <c r="C68" s="139"/>
      <c r="D68" s="139"/>
      <c r="G68" s="82"/>
      <c r="H68" s="82"/>
    </row>
    <row r="69" spans="7:8" ht="12.75">
      <c r="G69" s="82"/>
      <c r="H69" s="82"/>
    </row>
    <row r="70" spans="7:8" ht="12.75">
      <c r="G70" s="82"/>
      <c r="H70" s="82"/>
    </row>
    <row r="71" spans="7:8" ht="12.75">
      <c r="G71" s="82"/>
      <c r="H71" s="82"/>
    </row>
    <row r="72" spans="7:8" ht="12.75">
      <c r="G72" s="82"/>
      <c r="H72" s="82"/>
    </row>
    <row r="73" spans="7:8" ht="12.75">
      <c r="G73" s="82"/>
      <c r="H73" s="82"/>
    </row>
    <row r="74" spans="7:8" ht="12.75">
      <c r="G74" s="82"/>
      <c r="H74" s="82"/>
    </row>
    <row r="75" spans="7:8" ht="12.75">
      <c r="G75" s="82"/>
      <c r="H75" s="82"/>
    </row>
    <row r="76" spans="7:8" ht="12.75">
      <c r="G76" s="82"/>
      <c r="H76" s="82"/>
    </row>
    <row r="77" spans="7:8" ht="12.75">
      <c r="G77" s="82"/>
      <c r="H77" s="82"/>
    </row>
    <row r="78" spans="7:8" ht="12.75">
      <c r="G78" s="82"/>
      <c r="H78" s="82"/>
    </row>
    <row r="79" spans="7:8" ht="12.75">
      <c r="G79" s="82"/>
      <c r="H79" s="82"/>
    </row>
    <row r="80" spans="7:8" ht="12.75">
      <c r="G80" s="82"/>
      <c r="H80" s="82"/>
    </row>
    <row r="81" spans="7:8" ht="12.75">
      <c r="G81" s="82"/>
      <c r="H81" s="82"/>
    </row>
    <row r="82" spans="7:8" ht="12.75">
      <c r="G82" s="82"/>
      <c r="H82" s="82"/>
    </row>
  </sheetData>
  <sheetProtection/>
  <mergeCells count="8">
    <mergeCell ref="A1:N1"/>
    <mergeCell ref="C2:G2"/>
    <mergeCell ref="H2:H3"/>
    <mergeCell ref="I2:J2"/>
    <mergeCell ref="K2:K3"/>
    <mergeCell ref="L2:L3"/>
    <mergeCell ref="M2:M3"/>
    <mergeCell ref="N2:N3"/>
  </mergeCells>
  <printOptions/>
  <pageMargins left="0.1968503937007874" right="0.1968503937007874" top="0.1968503937007874" bottom="0.1968503937007874" header="0.11811023622047244" footer="0.118110236220472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Frolent</cp:lastModifiedBy>
  <cp:lastPrinted>2015-04-10T14:44:57Z</cp:lastPrinted>
  <dcterms:created xsi:type="dcterms:W3CDTF">2008-11-24T15:01:11Z</dcterms:created>
  <dcterms:modified xsi:type="dcterms:W3CDTF">2015-12-15T08:34:33Z</dcterms:modified>
  <cp:category/>
  <cp:version/>
  <cp:contentType/>
  <cp:contentStatus/>
</cp:coreProperties>
</file>